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8'!$B$1:$J$439</definedName>
  </definedNames>
  <calcPr fullCalcOnLoad="1"/>
</workbook>
</file>

<file path=xl/sharedStrings.xml><?xml version="1.0" encoding="utf-8"?>
<sst xmlns="http://schemas.openxmlformats.org/spreadsheetml/2006/main" count="1185" uniqueCount="112">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</sst>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4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4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4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175" fontId="0" fillId="34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9" fontId="47" fillId="0" borderId="13" xfId="0" applyNumberFormat="1" applyFont="1" applyBorder="1" applyAlignment="1">
      <alignment vertical="center" wrapText="1"/>
    </xf>
    <xf numFmtId="49" fontId="47" fillId="0" borderId="14" xfId="0" applyNumberFormat="1" applyFont="1" applyBorder="1" applyAlignment="1">
      <alignment vertical="center" wrapText="1"/>
    </xf>
    <xf numFmtId="49" fontId="47" fillId="0" borderId="15" xfId="0" applyNumberFormat="1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8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181" fontId="8" fillId="34" borderId="13" xfId="0" applyNumberFormat="1" applyFont="1" applyFill="1" applyBorder="1" applyAlignment="1" applyProtection="1">
      <alignment horizontal="left" vertical="center" wrapText="1"/>
      <protection/>
    </xf>
    <xf numFmtId="181" fontId="8" fillId="34" borderId="14" xfId="0" applyNumberFormat="1" applyFont="1" applyFill="1" applyBorder="1" applyAlignment="1" applyProtection="1">
      <alignment horizontal="left" vertical="center" wrapText="1"/>
      <protection/>
    </xf>
    <xf numFmtId="181" fontId="8" fillId="34" borderId="15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SheetLayoutView="100" workbookViewId="0" topLeftCell="B94">
      <selection activeCell="H51" sqref="H51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5.140625" style="0" customWidth="1"/>
    <col min="9" max="9" width="14.57421875" style="0" customWidth="1"/>
    <col min="10" max="10" width="20.140625" style="0" customWidth="1"/>
  </cols>
  <sheetData>
    <row r="1" spans="2:10" ht="15">
      <c r="B1" s="97" t="s">
        <v>73</v>
      </c>
      <c r="C1" s="97"/>
      <c r="D1" s="97"/>
      <c r="E1" s="97"/>
      <c r="F1" s="97"/>
      <c r="G1" s="97"/>
      <c r="H1" s="97"/>
      <c r="I1" s="97"/>
      <c r="J1" s="97"/>
    </row>
    <row r="2" spans="2:10" ht="15">
      <c r="B2" s="97" t="s">
        <v>3</v>
      </c>
      <c r="C2" s="97"/>
      <c r="D2" s="97"/>
      <c r="E2" s="97"/>
      <c r="F2" s="97"/>
      <c r="G2" s="97"/>
      <c r="H2" s="97"/>
      <c r="I2" s="97"/>
      <c r="J2" s="97"/>
    </row>
    <row r="3" spans="2:10" ht="15">
      <c r="B3" s="97" t="s">
        <v>4</v>
      </c>
      <c r="C3" s="97"/>
      <c r="D3" s="97"/>
      <c r="E3" s="97"/>
      <c r="F3" s="97"/>
      <c r="G3" s="97"/>
      <c r="H3" s="97"/>
      <c r="I3" s="97"/>
      <c r="J3" s="97"/>
    </row>
    <row r="4" spans="2:10" ht="15">
      <c r="B4" s="97" t="s">
        <v>5</v>
      </c>
      <c r="C4" s="97"/>
      <c r="D4" s="97"/>
      <c r="E4" s="97"/>
      <c r="F4" s="97"/>
      <c r="G4" s="97"/>
      <c r="H4" s="97"/>
      <c r="I4" s="97"/>
      <c r="J4" s="97"/>
    </row>
    <row r="5" spans="1:10" ht="15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</row>
    <row r="10" ht="15.75">
      <c r="B10" s="1"/>
    </row>
    <row r="11" spans="1:10" ht="15.75">
      <c r="A11" s="41" t="s">
        <v>9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.7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.75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2:13" ht="15.75">
      <c r="B15" s="42" t="s">
        <v>13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1" ht="15.75">
      <c r="B16" s="44" t="s">
        <v>14</v>
      </c>
      <c r="C16" s="44" t="s">
        <v>15</v>
      </c>
      <c r="D16" s="44" t="s">
        <v>16</v>
      </c>
      <c r="E16" s="44" t="s">
        <v>17</v>
      </c>
      <c r="F16" s="44"/>
      <c r="G16" s="44"/>
      <c r="H16" s="44"/>
      <c r="I16" s="44"/>
      <c r="J16" s="44"/>
      <c r="K16" t="s">
        <v>18</v>
      </c>
    </row>
    <row r="17" spans="2:10" ht="15.75">
      <c r="B17" s="44"/>
      <c r="C17" s="44"/>
      <c r="D17" s="44"/>
      <c r="E17" s="2"/>
      <c r="F17" s="2"/>
      <c r="G17" s="2"/>
      <c r="H17" s="30"/>
      <c r="I17" s="31"/>
      <c r="J17" s="2"/>
    </row>
    <row r="18" spans="2:10" ht="15.75">
      <c r="B18" s="44"/>
      <c r="C18" s="44"/>
      <c r="D18" s="44"/>
      <c r="E18" s="2">
        <v>2020</v>
      </c>
      <c r="F18" s="2">
        <v>2021</v>
      </c>
      <c r="G18" s="34">
        <v>2022</v>
      </c>
      <c r="H18" s="30">
        <v>2023</v>
      </c>
      <c r="I18" s="31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4">
        <v>6</v>
      </c>
      <c r="H19" s="30">
        <v>7</v>
      </c>
      <c r="I19" s="31">
        <v>8</v>
      </c>
      <c r="J19" s="2">
        <v>9</v>
      </c>
    </row>
    <row r="20" spans="2:11" ht="16.5" thickBot="1">
      <c r="B20" s="45" t="s">
        <v>20</v>
      </c>
      <c r="C20" s="48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1072795.2999999998</v>
      </c>
      <c r="H20" s="5">
        <f>H21+H22+H23+H24+H25</f>
        <v>831895.2000000001</v>
      </c>
      <c r="I20" s="5">
        <f>I21+I22+I23+I24+I25</f>
        <v>811624.1</v>
      </c>
      <c r="J20" s="5">
        <f>SUM(E20:I20)</f>
        <v>4499943.8</v>
      </c>
      <c r="K20" s="6"/>
    </row>
    <row r="21" spans="2:11" ht="48" thickBot="1">
      <c r="B21" s="45"/>
      <c r="C21" s="48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169093.3</v>
      </c>
      <c r="H21" s="5">
        <f>H33+H183+H386</f>
        <v>98816.70000000001</v>
      </c>
      <c r="I21" s="5">
        <f t="shared" si="0"/>
        <v>99791.5</v>
      </c>
      <c r="J21" s="5">
        <f>SUM(E21:I21)</f>
        <v>646504.8</v>
      </c>
      <c r="K21" s="6"/>
    </row>
    <row r="22" spans="2:11" ht="95.25" thickBot="1">
      <c r="B22" s="45"/>
      <c r="C22" s="48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820580.7999999999</v>
      </c>
      <c r="H22" s="5">
        <f>H34+H184</f>
        <v>671544.9</v>
      </c>
      <c r="I22" s="5">
        <f t="shared" si="0"/>
        <v>663464.2</v>
      </c>
      <c r="J22" s="5">
        <f>SUM(E22:I22)</f>
        <v>3594635.3999999994</v>
      </c>
      <c r="K22" s="6"/>
    </row>
    <row r="23" spans="2:11" ht="111" thickBot="1">
      <c r="B23" s="45"/>
      <c r="C23" s="48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83121.2</v>
      </c>
      <c r="H23" s="5">
        <f t="shared" si="0"/>
        <v>61533.600000000006</v>
      </c>
      <c r="I23" s="5">
        <f t="shared" si="0"/>
        <v>48368.4</v>
      </c>
      <c r="J23" s="5">
        <f>SUM(E23:I23)</f>
        <v>258803.59999999998</v>
      </c>
      <c r="K23" s="6"/>
    </row>
    <row r="24" spans="2:11" ht="111" thickBot="1">
      <c r="B24" s="45"/>
      <c r="C24" s="48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5"/>
      <c r="C25" s="48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5"/>
      <c r="C26" s="49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1072795.2999999998</v>
      </c>
      <c r="H26" s="8">
        <f>H27+H28+H29+H30+H31</f>
        <v>831895.2000000001</v>
      </c>
      <c r="I26" s="8">
        <f>I27+I28+I29+I30+I31</f>
        <v>811624.1</v>
      </c>
      <c r="J26" s="8">
        <f t="shared" si="1"/>
        <v>4499943.8</v>
      </c>
      <c r="K26" s="6"/>
    </row>
    <row r="27" spans="2:11" ht="15.75">
      <c r="B27" s="45"/>
      <c r="C27" s="50"/>
      <c r="D27" s="9" t="s">
        <v>28</v>
      </c>
      <c r="E27" s="8">
        <f aca="true" t="shared" si="2" ref="E27:F31">E33+E183+E386+E422</f>
        <v>125258.90000000001</v>
      </c>
      <c r="F27" s="8">
        <f t="shared" si="2"/>
        <v>153544.39999999997</v>
      </c>
      <c r="G27" s="8">
        <f>G33+G183+G386</f>
        <v>169093.3</v>
      </c>
      <c r="H27" s="8">
        <f>H33+H183+H386+H422</f>
        <v>98816.70000000001</v>
      </c>
      <c r="I27" s="8">
        <f>I33+I183+I386+I422</f>
        <v>99791.5</v>
      </c>
      <c r="J27" s="8">
        <f>J33+J183+J386+J422</f>
        <v>646504.7999999999</v>
      </c>
      <c r="K27" s="6"/>
    </row>
    <row r="28" spans="2:11" ht="15.75">
      <c r="B28" s="45"/>
      <c r="C28" s="50"/>
      <c r="D28" s="9" t="s">
        <v>29</v>
      </c>
      <c r="E28" s="8">
        <f t="shared" si="2"/>
        <v>672864.2</v>
      </c>
      <c r="F28" s="8">
        <f t="shared" si="2"/>
        <v>766181.3</v>
      </c>
      <c r="G28" s="8">
        <f aca="true" t="shared" si="3" ref="G28:I31">G34+G184+G387+G423</f>
        <v>820580.7999999999</v>
      </c>
      <c r="H28" s="8">
        <f t="shared" si="3"/>
        <v>671544.9</v>
      </c>
      <c r="I28" s="8">
        <f t="shared" si="3"/>
        <v>663464.2</v>
      </c>
      <c r="J28" s="8">
        <f>J34+J184</f>
        <v>3594635.3999999994</v>
      </c>
      <c r="K28" s="6"/>
    </row>
    <row r="29" spans="2:11" ht="15.75">
      <c r="B29" s="45"/>
      <c r="C29" s="50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 t="shared" si="3"/>
        <v>83121.2</v>
      </c>
      <c r="H29" s="8">
        <f t="shared" si="3"/>
        <v>61533.600000000006</v>
      </c>
      <c r="I29" s="8">
        <f t="shared" si="3"/>
        <v>48368.4</v>
      </c>
      <c r="J29" s="8">
        <f t="shared" si="1"/>
        <v>258803.59999999998</v>
      </c>
      <c r="K29" s="6"/>
    </row>
    <row r="30" spans="2:11" ht="15.75">
      <c r="B30" s="45"/>
      <c r="C30" s="50"/>
      <c r="D30" s="9" t="s">
        <v>31</v>
      </c>
      <c r="E30" s="8">
        <f t="shared" si="2"/>
        <v>0</v>
      </c>
      <c r="F30" s="8">
        <f t="shared" si="2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5"/>
      <c r="C31" s="51"/>
      <c r="D31" s="10" t="s">
        <v>32</v>
      </c>
      <c r="E31" s="8">
        <f t="shared" si="2"/>
        <v>0</v>
      </c>
      <c r="F31" s="8">
        <f t="shared" si="2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2" t="s">
        <v>33</v>
      </c>
      <c r="C32" s="45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979349.3999999999</v>
      </c>
      <c r="H32" s="5">
        <f t="shared" si="4"/>
        <v>767753.7000000001</v>
      </c>
      <c r="I32" s="5">
        <f t="shared" si="4"/>
        <v>783100.1</v>
      </c>
      <c r="J32" s="5">
        <f t="shared" si="1"/>
        <v>4257909.5</v>
      </c>
      <c r="K32" s="6" t="s">
        <v>18</v>
      </c>
      <c r="L32" s="6" t="s">
        <v>18</v>
      </c>
      <c r="M32" s="6" t="s">
        <v>18</v>
      </c>
    </row>
    <row r="33" spans="2:11" ht="15.75">
      <c r="B33" s="52"/>
      <c r="C33" s="45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148687.09999999998</v>
      </c>
      <c r="H33" s="5">
        <f t="shared" si="4"/>
        <v>69777.3</v>
      </c>
      <c r="I33" s="5">
        <f t="shared" si="4"/>
        <v>90638.5</v>
      </c>
      <c r="J33" s="5">
        <f t="shared" si="1"/>
        <v>562375.2</v>
      </c>
      <c r="K33" s="6"/>
    </row>
    <row r="34" spans="2:11" ht="15.75">
      <c r="B34" s="52"/>
      <c r="C34" s="45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783099.2999999999</v>
      </c>
      <c r="H34" s="5">
        <f t="shared" si="4"/>
        <v>649985.2000000001</v>
      </c>
      <c r="I34" s="5">
        <f t="shared" si="4"/>
        <v>644093.2</v>
      </c>
      <c r="J34" s="5">
        <f t="shared" si="1"/>
        <v>3488061.5999999996</v>
      </c>
      <c r="K34" s="6"/>
    </row>
    <row r="35" spans="2:11" ht="15.75">
      <c r="B35" s="52"/>
      <c r="C35" s="45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47563</v>
      </c>
      <c r="H35" s="5">
        <f t="shared" si="4"/>
        <v>47991.200000000004</v>
      </c>
      <c r="I35" s="5">
        <f t="shared" si="4"/>
        <v>48368.4</v>
      </c>
      <c r="J35" s="5">
        <f t="shared" si="1"/>
        <v>207472.7</v>
      </c>
      <c r="K35" s="6"/>
    </row>
    <row r="36" spans="2:11" ht="15.75">
      <c r="B36" s="52"/>
      <c r="C36" s="45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52"/>
      <c r="C37" s="45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52"/>
      <c r="C38" s="49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979349.3999999999</v>
      </c>
      <c r="H38" s="8">
        <f>SUM(H39:H41)</f>
        <v>767753.7000000001</v>
      </c>
      <c r="I38" s="8">
        <f>I39+I40+I41+I42</f>
        <v>783100.1</v>
      </c>
      <c r="J38" s="8">
        <f t="shared" si="1"/>
        <v>4257909.5</v>
      </c>
      <c r="K38" s="6"/>
    </row>
    <row r="39" spans="2:11" ht="15.75">
      <c r="B39" s="52"/>
      <c r="C39" s="50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148687.09999999998</v>
      </c>
      <c r="H39" s="8">
        <f>H45+H51+H57+H171+H141</f>
        <v>69777.3</v>
      </c>
      <c r="I39" s="8">
        <f>I45+I51+I57+I171+I141</f>
        <v>90638.5</v>
      </c>
      <c r="J39" s="8">
        <f>SUM(E39:I39)</f>
        <v>562375.2</v>
      </c>
      <c r="K39" s="6"/>
    </row>
    <row r="40" spans="2:11" ht="15.75">
      <c r="B40" s="52"/>
      <c r="C40" s="50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783099.2999999999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3488061.5999999996</v>
      </c>
      <c r="K40" s="6"/>
    </row>
    <row r="41" spans="2:11" ht="15.75">
      <c r="B41" s="52"/>
      <c r="C41" s="50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47563</v>
      </c>
      <c r="H41" s="8">
        <f>H47+H53+H59+H143+H173</f>
        <v>47991.200000000004</v>
      </c>
      <c r="I41" s="8">
        <f>I47+I53+I59+I143+I173</f>
        <v>48368.4</v>
      </c>
      <c r="J41" s="8">
        <f t="shared" si="1"/>
        <v>207472.7</v>
      </c>
      <c r="K41" s="6"/>
    </row>
    <row r="42" spans="2:11" ht="15.75">
      <c r="B42" s="52"/>
      <c r="C42" s="50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52"/>
      <c r="C43" s="51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53" t="s">
        <v>34</v>
      </c>
      <c r="C44" s="49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5695.3</v>
      </c>
      <c r="H44" s="8">
        <f>H45+H46+H47+H48+H49</f>
        <v>6135.700000000001</v>
      </c>
      <c r="I44" s="8">
        <f>I45+I46+I47+I48+I49</f>
        <v>5454.4</v>
      </c>
      <c r="J44" s="8">
        <f t="shared" si="1"/>
        <v>28096.300000000003</v>
      </c>
      <c r="K44" s="6"/>
    </row>
    <row r="45" spans="2:11" ht="15.75">
      <c r="B45" s="53"/>
      <c r="C45" s="50"/>
      <c r="D45" s="11" t="s">
        <v>28</v>
      </c>
      <c r="E45" s="8">
        <v>3158.6</v>
      </c>
      <c r="F45" s="8">
        <v>3562</v>
      </c>
      <c r="G45" s="8">
        <v>3563.3</v>
      </c>
      <c r="H45" s="8">
        <v>3639.4</v>
      </c>
      <c r="I45" s="8">
        <v>4106.4</v>
      </c>
      <c r="J45" s="8">
        <f t="shared" si="1"/>
        <v>18029.7</v>
      </c>
      <c r="K45" s="6"/>
    </row>
    <row r="46" spans="2:11" ht="15.75">
      <c r="B46" s="53"/>
      <c r="C46" s="50"/>
      <c r="D46" s="11" t="s">
        <v>29</v>
      </c>
      <c r="E46" s="8">
        <v>2148.5</v>
      </c>
      <c r="F46" s="8">
        <v>1941.8</v>
      </c>
      <c r="G46" s="8">
        <v>2132</v>
      </c>
      <c r="H46" s="8">
        <v>2496.3</v>
      </c>
      <c r="I46" s="8">
        <v>1348</v>
      </c>
      <c r="J46" s="8">
        <v>0</v>
      </c>
      <c r="K46" s="6"/>
    </row>
    <row r="47" spans="2:11" ht="15.75">
      <c r="B47" s="53"/>
      <c r="C47" s="50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3"/>
      <c r="C48" s="50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3"/>
      <c r="C49" s="51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3" t="s">
        <v>35</v>
      </c>
      <c r="C50" s="49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41191.5</v>
      </c>
      <c r="H50" s="8">
        <f>H51+H52+H53+H54+H55</f>
        <v>32394.4</v>
      </c>
      <c r="I50" s="8">
        <f>I51+I52+I53+I54+I55</f>
        <v>29418.1</v>
      </c>
      <c r="J50" s="8">
        <f>J51+J52</f>
        <v>174383.3</v>
      </c>
      <c r="K50" s="6"/>
    </row>
    <row r="51" spans="2:11" ht="15.75">
      <c r="B51" s="53"/>
      <c r="C51" s="50"/>
      <c r="D51" s="11" t="s">
        <v>28</v>
      </c>
      <c r="E51" s="8">
        <v>21825.1</v>
      </c>
      <c r="F51" s="8">
        <v>25185.9</v>
      </c>
      <c r="G51" s="8">
        <v>28009.2</v>
      </c>
      <c r="H51" s="8">
        <v>19576.4</v>
      </c>
      <c r="I51" s="8">
        <v>22472</v>
      </c>
      <c r="J51" s="8">
        <f aca="true" t="shared" si="6" ref="J51:J193">SUM(E51:I51)</f>
        <v>117068.6</v>
      </c>
      <c r="K51" s="6"/>
    </row>
    <row r="52" spans="2:11" ht="15.75">
      <c r="B52" s="53"/>
      <c r="C52" s="50"/>
      <c r="D52" s="11" t="s">
        <v>29</v>
      </c>
      <c r="E52" s="8">
        <v>12236</v>
      </c>
      <c r="F52" s="8">
        <v>12132.3</v>
      </c>
      <c r="G52" s="8">
        <v>13182.3</v>
      </c>
      <c r="H52" s="8">
        <v>12818</v>
      </c>
      <c r="I52" s="8">
        <v>6946.1</v>
      </c>
      <c r="J52" s="8">
        <f t="shared" si="6"/>
        <v>57314.7</v>
      </c>
      <c r="K52" s="6"/>
    </row>
    <row r="53" spans="2:11" ht="15.75">
      <c r="B53" s="53"/>
      <c r="C53" s="50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53"/>
      <c r="C54" s="50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53"/>
      <c r="C55" s="51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53" t="s">
        <v>36</v>
      </c>
      <c r="C56" s="49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898853.5999999999</v>
      </c>
      <c r="H56" s="8">
        <f>H57+H58+H59+H60+H61</f>
        <v>693109.2000000001</v>
      </c>
      <c r="I56" s="8">
        <f>I57+I58+I59+I60+I61</f>
        <v>712113.2</v>
      </c>
      <c r="J56" s="8">
        <f t="shared" si="6"/>
        <v>3899629.4000000004</v>
      </c>
      <c r="K56" s="6"/>
    </row>
    <row r="57" spans="2:11" ht="15.75">
      <c r="B57" s="53"/>
      <c r="C57" s="50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v>115693.8</v>
      </c>
      <c r="H57" s="8">
        <f aca="true" t="shared" si="7" ref="F57:I61">H63+H69+H75+H81+H87+H93+H99+H105+H111+H117</f>
        <v>44540.8</v>
      </c>
      <c r="I57" s="8">
        <f t="shared" si="7"/>
        <v>62580.799999999996</v>
      </c>
      <c r="J57" s="8">
        <f>J63+J93+J99+J105+J111+J117+J123+J129+J135</f>
        <v>420441.19999999995</v>
      </c>
      <c r="K57" s="6"/>
    </row>
    <row r="58" spans="2:11" ht="15.75">
      <c r="B58" s="53"/>
      <c r="C58" s="50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G76+G82+G88+G94+G100+G106+G112+G118+G124+G130+G136</f>
        <v>749753.6999999998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3334776</v>
      </c>
      <c r="K58" s="6"/>
    </row>
    <row r="59" spans="2:11" ht="15.75">
      <c r="B59" s="53"/>
      <c r="C59" s="50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33406.1</v>
      </c>
      <c r="H59" s="8">
        <f t="shared" si="7"/>
        <v>33748.3</v>
      </c>
      <c r="I59" s="8">
        <f t="shared" si="7"/>
        <v>33719.5</v>
      </c>
      <c r="J59" s="8">
        <f t="shared" si="6"/>
        <v>144412.2</v>
      </c>
      <c r="K59" s="6"/>
    </row>
    <row r="60" spans="2:11" ht="15.75">
      <c r="B60" s="53"/>
      <c r="C60" s="50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53"/>
      <c r="C61" s="51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54" t="s">
        <v>37</v>
      </c>
      <c r="C62" s="39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114325.7</v>
      </c>
      <c r="H62" s="8">
        <f>H63+H64</f>
        <v>43732.8</v>
      </c>
      <c r="I62" s="8">
        <f>I63+I64+I65+I66+I67</f>
        <v>61745.1</v>
      </c>
      <c r="J62" s="8">
        <f t="shared" si="6"/>
        <v>1062052.6</v>
      </c>
      <c r="K62" s="6"/>
    </row>
    <row r="63" spans="2:11" ht="15.75">
      <c r="B63" s="54"/>
      <c r="C63" s="39"/>
      <c r="D63" s="11" t="s">
        <v>28</v>
      </c>
      <c r="E63" s="8">
        <v>83574.7</v>
      </c>
      <c r="F63" s="8">
        <v>112764.3</v>
      </c>
      <c r="G63" s="8">
        <v>114325.7</v>
      </c>
      <c r="H63" s="8">
        <v>43732.8</v>
      </c>
      <c r="I63" s="8">
        <v>61745.1</v>
      </c>
      <c r="J63" s="8">
        <f t="shared" si="6"/>
        <v>416142.6</v>
      </c>
      <c r="K63" s="6"/>
    </row>
    <row r="64" spans="2:11" ht="15.75">
      <c r="B64" s="54"/>
      <c r="C64" s="39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54"/>
      <c r="C65" s="39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54"/>
      <c r="C66" s="39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54"/>
      <c r="C67" s="39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55" t="s">
        <v>39</v>
      </c>
      <c r="C68" s="39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33406.1</v>
      </c>
      <c r="H68" s="8">
        <f>H69+H70+H71+H72+H73</f>
        <v>33748.3</v>
      </c>
      <c r="I68" s="8">
        <f>I69+I70+I71+I72+I73</f>
        <v>33719.5</v>
      </c>
      <c r="J68" s="8">
        <f t="shared" si="6"/>
        <v>133532.8</v>
      </c>
      <c r="K68" s="6"/>
    </row>
    <row r="69" spans="2:11" ht="15.75">
      <c r="B69" s="56"/>
      <c r="C69" s="39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56"/>
      <c r="C70" s="39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56"/>
      <c r="C71" s="39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6"/>
        <v>133532.8</v>
      </c>
      <c r="K71" s="6"/>
    </row>
    <row r="72" spans="2:11" ht="15.75">
      <c r="B72" s="56"/>
      <c r="C72" s="39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57"/>
      <c r="C73" s="39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58" t="s">
        <v>41</v>
      </c>
      <c r="C74" s="58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6"/>
        <v>707675.7</v>
      </c>
      <c r="K74" s="6"/>
    </row>
    <row r="75" spans="2:11" ht="15.75">
      <c r="B75" s="59"/>
      <c r="C75" s="59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59"/>
      <c r="C76" s="59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6"/>
        <v>707675.7</v>
      </c>
      <c r="K76" s="6"/>
    </row>
    <row r="77" spans="2:11" ht="15.75">
      <c r="B77" s="59"/>
      <c r="C77" s="59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59"/>
      <c r="C78" s="59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60"/>
      <c r="C79" s="60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54" t="s">
        <v>42</v>
      </c>
      <c r="C80" s="39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 t="shared" si="6"/>
        <v>1932576.0999999999</v>
      </c>
      <c r="K80" s="6"/>
    </row>
    <row r="81" spans="2:11" ht="15.75">
      <c r="B81" s="54"/>
      <c r="C81" s="39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54"/>
      <c r="C82" s="39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 t="shared" si="6"/>
        <v>1932576.0999999999</v>
      </c>
      <c r="K82" s="6"/>
    </row>
    <row r="83" spans="2:11" ht="15.75">
      <c r="B83" s="54"/>
      <c r="C83" s="39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54"/>
      <c r="C84" s="39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54"/>
      <c r="C85" s="39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54" t="s">
        <v>44</v>
      </c>
      <c r="C86" s="39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54"/>
      <c r="C87" s="39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54"/>
      <c r="C88" s="39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54"/>
      <c r="C89" s="39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54"/>
      <c r="C90" s="39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54"/>
      <c r="C91" s="39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55" t="s">
        <v>45</v>
      </c>
      <c r="C92" s="39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6"/>
        <v>7863.2</v>
      </c>
      <c r="K92" s="6"/>
    </row>
    <row r="93" spans="2:11" ht="15.75">
      <c r="B93" s="61"/>
      <c r="C93" s="39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6"/>
        <v>594.2</v>
      </c>
      <c r="K93" s="6"/>
    </row>
    <row r="94" spans="2:11" ht="15.75">
      <c r="B94" s="61"/>
      <c r="C94" s="39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6"/>
        <v>7269</v>
      </c>
      <c r="K94" s="6"/>
    </row>
    <row r="95" spans="2:11" ht="15.75">
      <c r="B95" s="61"/>
      <c r="C95" s="39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61"/>
      <c r="C96" s="39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62"/>
      <c r="C97" s="39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55" t="s">
        <v>46</v>
      </c>
      <c r="C98" s="39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61"/>
      <c r="C99" s="39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61"/>
      <c r="C100" s="39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61"/>
      <c r="C101" s="39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61"/>
      <c r="C102" s="39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62"/>
      <c r="C103" s="39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55" t="s">
        <v>47</v>
      </c>
      <c r="C104" s="39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61"/>
      <c r="C105" s="39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61"/>
      <c r="C106" s="39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61"/>
      <c r="C107" s="39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61"/>
      <c r="C108" s="39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62"/>
      <c r="C109" s="39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55" t="s">
        <v>48</v>
      </c>
      <c r="C110" s="39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61"/>
      <c r="C111" s="39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61"/>
      <c r="C112" s="39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61"/>
      <c r="C113" s="39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61"/>
      <c r="C114" s="39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62"/>
      <c r="C115" s="39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55" t="s">
        <v>49</v>
      </c>
      <c r="C116" s="39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61"/>
      <c r="C117" s="39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61"/>
      <c r="C118" s="39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61"/>
      <c r="C119" s="39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61"/>
      <c r="C120" s="39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62"/>
      <c r="C121" s="39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8.75" customHeight="1">
      <c r="B122" s="66" t="s">
        <v>78</v>
      </c>
      <c r="C122" s="39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24" customHeight="1">
      <c r="B123" s="67"/>
      <c r="C123" s="39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23.25" customHeight="1">
      <c r="B124" s="67"/>
      <c r="C124" s="39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21" customHeight="1">
      <c r="B125" s="67"/>
      <c r="C125" s="39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8" customHeight="1">
      <c r="B126" s="67"/>
      <c r="C126" s="39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9.5" customHeight="1">
      <c r="B127" s="68"/>
      <c r="C127" s="39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69" t="s">
        <v>80</v>
      </c>
      <c r="C128" s="39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70"/>
      <c r="C129" s="39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70"/>
      <c r="C130" s="39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70"/>
      <c r="C131" s="39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70"/>
      <c r="C132" s="39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1"/>
      <c r="C133" s="39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36" t="s">
        <v>111</v>
      </c>
      <c r="C134" s="39" t="s">
        <v>38</v>
      </c>
      <c r="D134" s="11" t="s">
        <v>27</v>
      </c>
      <c r="E134" s="8"/>
      <c r="F134" s="8"/>
      <c r="G134" s="8">
        <f>G135+G136</f>
        <v>3800</v>
      </c>
      <c r="H134" s="8"/>
      <c r="I134" s="8"/>
      <c r="J134" s="8">
        <f>J135+J136</f>
        <v>3800</v>
      </c>
      <c r="K134" s="6"/>
    </row>
    <row r="135" spans="2:11" ht="15.75">
      <c r="B135" s="37"/>
      <c r="C135" s="39"/>
      <c r="D135" s="11" t="s">
        <v>28</v>
      </c>
      <c r="E135" s="8"/>
      <c r="F135" s="8"/>
      <c r="G135" s="8">
        <v>265.8</v>
      </c>
      <c r="H135" s="8"/>
      <c r="I135" s="8"/>
      <c r="J135" s="8">
        <f>SUM(G135:I135)</f>
        <v>265.8</v>
      </c>
      <c r="K135" s="6"/>
    </row>
    <row r="136" spans="2:11" ht="15.75">
      <c r="B136" s="37"/>
      <c r="C136" s="39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37"/>
      <c r="C137" s="39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37"/>
      <c r="C138" s="39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38"/>
      <c r="C139" s="39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63" t="s">
        <v>50</v>
      </c>
      <c r="C140" s="63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64"/>
      <c r="C141" s="64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64"/>
      <c r="C142" s="64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64"/>
      <c r="C143" s="64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64"/>
      <c r="C144" s="64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8" customHeight="1">
      <c r="B145" s="65"/>
      <c r="C145" s="65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53" t="s">
        <v>51</v>
      </c>
      <c r="C146" s="39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53"/>
      <c r="C147" s="39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53"/>
      <c r="C148" s="39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53"/>
      <c r="C149" s="39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53"/>
      <c r="C150" s="39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" customHeight="1">
      <c r="B151" s="53"/>
      <c r="C151" s="39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72" t="s">
        <v>53</v>
      </c>
      <c r="C152" s="39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73"/>
      <c r="C153" s="39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73"/>
      <c r="C154" s="39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73"/>
      <c r="C155" s="39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73"/>
      <c r="C156" s="39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64.5" customHeight="1">
      <c r="B157" s="74"/>
      <c r="C157" s="39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63" t="s">
        <v>55</v>
      </c>
      <c r="C158" s="49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64"/>
      <c r="C159" s="50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64"/>
      <c r="C160" s="50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64"/>
      <c r="C161" s="50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64"/>
      <c r="C162" s="50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" customHeight="1">
      <c r="B163" s="65"/>
      <c r="C163" s="51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55" t="s">
        <v>54</v>
      </c>
      <c r="C164" s="39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56"/>
      <c r="C165" s="39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56"/>
      <c r="C166" s="39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56"/>
      <c r="C167" s="39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56"/>
      <c r="C168" s="39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21.75" customHeight="1">
      <c r="B169" s="57"/>
      <c r="C169" s="39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63" t="s">
        <v>74</v>
      </c>
      <c r="C170" s="49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64"/>
      <c r="C171" s="50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64"/>
      <c r="C172" s="50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64"/>
      <c r="C173" s="50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64"/>
      <c r="C174" s="50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65"/>
      <c r="C175" s="51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55" t="s">
        <v>75</v>
      </c>
      <c r="C176" s="39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56"/>
      <c r="C177" s="39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56"/>
      <c r="C178" s="39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56"/>
      <c r="C179" s="39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56"/>
      <c r="C180" s="39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57"/>
      <c r="C181" s="39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52" t="s">
        <v>56</v>
      </c>
      <c r="C182" s="45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92998.4</v>
      </c>
      <c r="H182" s="5">
        <f>SUM(H183:H185)</f>
        <v>63694.00000000001</v>
      </c>
      <c r="I182" s="5">
        <f>I188</f>
        <v>28274.4</v>
      </c>
      <c r="J182" s="5">
        <f t="shared" si="6"/>
        <v>240017.59999999998</v>
      </c>
      <c r="K182" s="6"/>
    </row>
    <row r="183" spans="2:11" ht="15.75">
      <c r="B183" s="52"/>
      <c r="C183" s="45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19958.7</v>
      </c>
      <c r="H183" s="16">
        <f>H195+H201+H260+H266+H284+H356+H368+H374+H380</f>
        <v>28591.9</v>
      </c>
      <c r="I183" s="16">
        <f>I189</f>
        <v>8903.400000000001</v>
      </c>
      <c r="J183" s="5">
        <f t="shared" si="6"/>
        <v>82112.9</v>
      </c>
      <c r="K183" s="6"/>
    </row>
    <row r="184" spans="2:11" ht="15.75">
      <c r="B184" s="52"/>
      <c r="C184" s="45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37481.5</v>
      </c>
      <c r="H184" s="8">
        <f>H190</f>
        <v>21559.7</v>
      </c>
      <c r="I184" s="8">
        <f>I190</f>
        <v>19371</v>
      </c>
      <c r="J184" s="5">
        <f t="shared" si="6"/>
        <v>106573.8</v>
      </c>
      <c r="K184" s="6"/>
    </row>
    <row r="185" spans="2:11" ht="15.75">
      <c r="B185" s="52"/>
      <c r="C185" s="45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52"/>
      <c r="C186" s="45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52"/>
      <c r="C187" s="45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52"/>
      <c r="C188" s="49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92998.4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231617.99999999997</v>
      </c>
      <c r="K188" s="6"/>
    </row>
    <row r="189" spans="2:11" ht="15.75">
      <c r="B189" s="52"/>
      <c r="C189" s="50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f>G195+G201+G260+G266+G278+G296+G314+G338+G356+G362+G368+G374+G380</f>
        <v>19958.7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73713.30000000002</v>
      </c>
      <c r="K189" s="6"/>
    </row>
    <row r="190" spans="2:11" ht="15.75">
      <c r="B190" s="52"/>
      <c r="C190" s="50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37481.5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104799.9</v>
      </c>
      <c r="K190" s="6"/>
    </row>
    <row r="191" spans="2:11" ht="15.75">
      <c r="B191" s="52"/>
      <c r="C191" s="50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52"/>
      <c r="C192" s="50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52"/>
      <c r="C193" s="51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75" t="s">
        <v>57</v>
      </c>
      <c r="C194" s="49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1400.8</v>
      </c>
      <c r="H194" s="8">
        <f t="shared" si="11"/>
        <v>6167.2</v>
      </c>
      <c r="I194" s="8">
        <f t="shared" si="11"/>
        <v>2870.2</v>
      </c>
      <c r="J194" s="8">
        <f t="shared" si="11"/>
        <v>13054.9</v>
      </c>
      <c r="K194" s="6"/>
    </row>
    <row r="195" spans="2:11" ht="15.75">
      <c r="B195" s="75"/>
      <c r="C195" s="50"/>
      <c r="D195" s="11" t="s">
        <v>28</v>
      </c>
      <c r="E195" s="8">
        <v>1849.7</v>
      </c>
      <c r="F195" s="8">
        <v>2540.9</v>
      </c>
      <c r="G195" s="8">
        <v>1400.8</v>
      </c>
      <c r="H195" s="8">
        <v>6167.2</v>
      </c>
      <c r="I195" s="8">
        <v>1096.3</v>
      </c>
      <c r="J195" s="8">
        <f>SUM(E195:I195)</f>
        <v>13054.9</v>
      </c>
      <c r="K195" s="6"/>
    </row>
    <row r="196" spans="2:11" ht="15.75">
      <c r="B196" s="75"/>
      <c r="C196" s="50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75"/>
      <c r="C197" s="50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75"/>
      <c r="C198" s="50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75"/>
      <c r="C199" s="51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75" t="s">
        <v>58</v>
      </c>
      <c r="C200" s="49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>SUM(G201:G203)</f>
        <v>78832.6</v>
      </c>
      <c r="H200" s="8">
        <f>SUM(H201:H203)</f>
        <v>48604.6</v>
      </c>
      <c r="I200" s="8">
        <f t="shared" si="12"/>
        <v>4947.4</v>
      </c>
      <c r="J200" s="8">
        <f t="shared" si="12"/>
        <v>164978.2</v>
      </c>
      <c r="K200" s="6"/>
    </row>
    <row r="201" spans="2:11" ht="15.75">
      <c r="B201" s="75"/>
      <c r="C201" s="50"/>
      <c r="D201" s="11" t="s">
        <v>28</v>
      </c>
      <c r="E201" s="8">
        <v>8032.4</v>
      </c>
      <c r="F201" s="8">
        <v>4558.7</v>
      </c>
      <c r="G201" s="8">
        <f>G207+G213+G219+G254</f>
        <v>16064.7</v>
      </c>
      <c r="H201" s="8">
        <f>H207+H213+H219+H226+H231+H237+H243+H248+H254</f>
        <v>21216.9</v>
      </c>
      <c r="I201" s="8">
        <f>I248</f>
        <v>4947.4</v>
      </c>
      <c r="J201" s="8">
        <f aca="true" t="shared" si="13" ref="J201:J217">SUM(E201:I201)</f>
        <v>54820.1</v>
      </c>
      <c r="K201" s="6"/>
    </row>
    <row r="202" spans="2:11" ht="15.75">
      <c r="B202" s="75"/>
      <c r="C202" s="50"/>
      <c r="D202" s="11" t="s">
        <v>29</v>
      </c>
      <c r="E202" s="8">
        <v>3183.2</v>
      </c>
      <c r="F202" s="8">
        <f>F208+F214</f>
        <v>14604.099999999999</v>
      </c>
      <c r="G202" s="8">
        <f>G208+G214+G255</f>
        <v>27657.300000000003</v>
      </c>
      <c r="H202" s="8">
        <f>H255</f>
        <v>13845.3</v>
      </c>
      <c r="I202" s="8">
        <f>I208+I214</f>
        <v>0</v>
      </c>
      <c r="J202" s="8">
        <f t="shared" si="13"/>
        <v>59289.90000000001</v>
      </c>
      <c r="K202" s="6"/>
    </row>
    <row r="203" spans="2:11" ht="15.75">
      <c r="B203" s="75"/>
      <c r="C203" s="50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75"/>
      <c r="C204" s="50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5"/>
      <c r="C205" s="51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6" t="s">
        <v>59</v>
      </c>
      <c r="C206" s="39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3785.6</v>
      </c>
      <c r="H206" s="8">
        <f>H207+H208</f>
        <v>0</v>
      </c>
      <c r="I206" s="8"/>
      <c r="J206" s="8">
        <f t="shared" si="13"/>
        <v>6119.8</v>
      </c>
      <c r="K206" s="6"/>
    </row>
    <row r="207" spans="2:11" ht="15.75">
      <c r="B207" s="77"/>
      <c r="C207" s="39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77"/>
      <c r="C208" s="39"/>
      <c r="D208" s="11" t="s">
        <v>29</v>
      </c>
      <c r="E208" s="8"/>
      <c r="F208" s="8">
        <v>2170.8</v>
      </c>
      <c r="G208" s="8">
        <v>3520.6</v>
      </c>
      <c r="H208" s="8">
        <v>0</v>
      </c>
      <c r="I208" s="8"/>
      <c r="J208" s="8">
        <f t="shared" si="13"/>
        <v>5691.4</v>
      </c>
      <c r="K208" s="6"/>
    </row>
    <row r="209" spans="2:11" ht="15.75">
      <c r="B209" s="77"/>
      <c r="C209" s="39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77"/>
      <c r="C210" s="39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78"/>
      <c r="C211" s="39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79" t="s">
        <v>60</v>
      </c>
      <c r="C212" s="39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61"/>
      <c r="C213" s="39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61"/>
      <c r="C214" s="39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61"/>
      <c r="C215" s="39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61"/>
      <c r="C216" s="39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62"/>
      <c r="C217" s="39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66" t="s">
        <v>77</v>
      </c>
      <c r="C218" s="39" t="s">
        <v>52</v>
      </c>
      <c r="D218" s="11" t="s">
        <v>27</v>
      </c>
      <c r="E218" s="8"/>
      <c r="F218" s="8">
        <f>F219</f>
        <v>3466.2</v>
      </c>
      <c r="G218" s="8">
        <f>G219+G220+G221</f>
        <v>11340.2</v>
      </c>
      <c r="H218" s="8">
        <f>SUM(H219:H223)</f>
        <v>1126.8</v>
      </c>
      <c r="I218" s="8"/>
      <c r="J218" s="8">
        <f>SUM(E218:I218)</f>
        <v>15933.2</v>
      </c>
      <c r="K218" s="6"/>
    </row>
    <row r="219" spans="2:11" ht="15.75">
      <c r="B219" s="70"/>
      <c r="C219" s="39"/>
      <c r="D219" s="11" t="s">
        <v>28</v>
      </c>
      <c r="E219" s="8"/>
      <c r="F219" s="8">
        <v>3466.2</v>
      </c>
      <c r="G219" s="8">
        <v>11340.2</v>
      </c>
      <c r="H219" s="8">
        <v>0</v>
      </c>
      <c r="I219" s="8"/>
      <c r="J219" s="8">
        <f>SUM(E219:I219)</f>
        <v>14806.400000000001</v>
      </c>
      <c r="K219" s="6"/>
    </row>
    <row r="220" spans="2:11" ht="15.75">
      <c r="B220" s="70"/>
      <c r="C220" s="39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70"/>
      <c r="C221" s="39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0"/>
      <c r="C222" s="39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1"/>
      <c r="C223" s="39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69" t="s">
        <v>79</v>
      </c>
      <c r="C224" s="39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67"/>
      <c r="C225" s="39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67"/>
      <c r="C226" s="39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67"/>
      <c r="C227" s="39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67"/>
      <c r="C228" s="39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68"/>
      <c r="C229" s="39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69" t="s">
        <v>83</v>
      </c>
      <c r="C230" s="39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67"/>
      <c r="C231" s="39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67"/>
      <c r="C232" s="39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67"/>
      <c r="C233" s="39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67"/>
      <c r="C234" s="39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68"/>
      <c r="C235" s="39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69" t="s">
        <v>84</v>
      </c>
      <c r="C236" s="39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67"/>
      <c r="C237" s="39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67"/>
      <c r="C238" s="39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67"/>
      <c r="C239" s="39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67"/>
      <c r="C240" s="39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68"/>
      <c r="C241" s="39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69" t="s">
        <v>85</v>
      </c>
      <c r="C242" s="80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70"/>
      <c r="C243" s="81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70"/>
      <c r="C244" s="81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70"/>
      <c r="C245" s="81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71"/>
      <c r="C246" s="82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69" t="s">
        <v>81</v>
      </c>
      <c r="C247" s="39" t="s">
        <v>52</v>
      </c>
      <c r="D247" s="11" t="s">
        <v>27</v>
      </c>
      <c r="E247" s="8"/>
      <c r="F247" s="8"/>
      <c r="G247" s="8"/>
      <c r="H247" s="8">
        <f>H248</f>
        <v>8399.6</v>
      </c>
      <c r="I247" s="8">
        <f>SUM(I248:I250)</f>
        <v>4947.4</v>
      </c>
      <c r="J247" s="8">
        <f>SUM(E247:I247)</f>
        <v>13347</v>
      </c>
      <c r="K247" s="6"/>
    </row>
    <row r="248" spans="2:11" ht="15.75">
      <c r="B248" s="67"/>
      <c r="C248" s="39"/>
      <c r="D248" s="11" t="s">
        <v>28</v>
      </c>
      <c r="E248" s="8"/>
      <c r="F248" s="8"/>
      <c r="G248" s="8"/>
      <c r="H248" s="8">
        <v>8399.6</v>
      </c>
      <c r="I248" s="8">
        <v>4947.4</v>
      </c>
      <c r="J248" s="8">
        <f>SUM(E248:I248)</f>
        <v>13347</v>
      </c>
      <c r="K248" s="6"/>
    </row>
    <row r="249" spans="2:11" ht="15.75">
      <c r="B249" s="67"/>
      <c r="C249" s="39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67"/>
      <c r="C250" s="39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67"/>
      <c r="C251" s="39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68"/>
      <c r="C252" s="39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66" t="s">
        <v>86</v>
      </c>
      <c r="C253" s="80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83"/>
      <c r="C254" s="85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83"/>
      <c r="C255" s="85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83"/>
      <c r="C256" s="85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83"/>
      <c r="C257" s="85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84"/>
      <c r="C258" s="86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75" t="s">
        <v>87</v>
      </c>
      <c r="C259" s="49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75"/>
      <c r="C260" s="50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75"/>
      <c r="C261" s="50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75"/>
      <c r="C262" s="50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75"/>
      <c r="C263" s="50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75"/>
      <c r="C264" s="51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75" t="s">
        <v>88</v>
      </c>
      <c r="C265" s="49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2670.2000000000003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8790</v>
      </c>
      <c r="K265" s="17" t="s">
        <v>18</v>
      </c>
    </row>
    <row r="266" spans="2:11" ht="15.75">
      <c r="B266" s="75"/>
      <c r="C266" s="50"/>
      <c r="D266" s="11" t="s">
        <v>28</v>
      </c>
      <c r="E266" s="13">
        <v>247</v>
      </c>
      <c r="F266" s="13">
        <v>74.2</v>
      </c>
      <c r="G266" s="13">
        <f>G272</f>
        <v>197.3</v>
      </c>
      <c r="H266" s="13">
        <v>153</v>
      </c>
      <c r="I266" s="13">
        <f>I272</f>
        <v>153</v>
      </c>
      <c r="J266" s="13">
        <f>SUM(E266:I266)</f>
        <v>824.5</v>
      </c>
      <c r="K266" s="17" t="s">
        <v>18</v>
      </c>
    </row>
    <row r="267" spans="2:11" ht="15.75">
      <c r="B267" s="75"/>
      <c r="C267" s="50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75"/>
      <c r="C268" s="50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75"/>
      <c r="C269" s="50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75"/>
      <c r="C270" s="51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76" t="s">
        <v>89</v>
      </c>
      <c r="C271" s="39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2670.2000000000003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8392.3</v>
      </c>
      <c r="K271" s="6"/>
    </row>
    <row r="272" spans="2:11" ht="15.75">
      <c r="B272" s="77"/>
      <c r="C272" s="39"/>
      <c r="D272" s="11" t="s">
        <v>28</v>
      </c>
      <c r="E272" s="8"/>
      <c r="F272" s="8">
        <v>74.2</v>
      </c>
      <c r="G272" s="8">
        <v>197.3</v>
      </c>
      <c r="H272" s="8">
        <v>153</v>
      </c>
      <c r="I272" s="8">
        <v>153</v>
      </c>
      <c r="J272" s="13">
        <f t="shared" si="15"/>
        <v>577.5</v>
      </c>
      <c r="K272" s="6"/>
    </row>
    <row r="273" spans="2:11" ht="15.75">
      <c r="B273" s="77"/>
      <c r="C273" s="39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77"/>
      <c r="C274" s="39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77"/>
      <c r="C275" s="39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78"/>
      <c r="C276" s="39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63" t="s">
        <v>90</v>
      </c>
      <c r="C277" s="39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4093.5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13419.6</v>
      </c>
      <c r="K277" s="6"/>
    </row>
    <row r="278" spans="2:11" ht="15.75">
      <c r="B278" s="64"/>
      <c r="C278" s="39"/>
      <c r="D278" s="11" t="s">
        <v>28</v>
      </c>
      <c r="E278" s="8">
        <f>E284+E290</f>
        <v>615.2</v>
      </c>
      <c r="F278" s="8">
        <f>F284+F290</f>
        <v>978.2</v>
      </c>
      <c r="G278" s="8">
        <v>1275.9</v>
      </c>
      <c r="H278" s="8">
        <f aca="true" t="shared" si="16" ref="F278:I282">H284+H290</f>
        <v>184.6</v>
      </c>
      <c r="I278" s="8">
        <f t="shared" si="16"/>
        <v>184.6</v>
      </c>
      <c r="J278" s="8">
        <f>I278+H278+G278+F278+E278</f>
        <v>3238.5</v>
      </c>
      <c r="K278" s="6"/>
    </row>
    <row r="279" spans="2:11" ht="15.75">
      <c r="B279" s="64"/>
      <c r="C279" s="39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64"/>
      <c r="C280" s="39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64"/>
      <c r="C281" s="39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65"/>
      <c r="C282" s="39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76" t="s">
        <v>91</v>
      </c>
      <c r="C283" s="39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4093.5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12011.4</v>
      </c>
      <c r="K283" s="6"/>
    </row>
    <row r="284" spans="2:11" ht="15.75">
      <c r="B284" s="77"/>
      <c r="C284" s="39"/>
      <c r="D284" s="11" t="s">
        <v>28</v>
      </c>
      <c r="E284" s="8"/>
      <c r="F284" s="8">
        <v>185.2</v>
      </c>
      <c r="G284" s="8">
        <v>1275.9</v>
      </c>
      <c r="H284" s="8">
        <v>184.6</v>
      </c>
      <c r="I284" s="8">
        <v>184.6</v>
      </c>
      <c r="J284" s="8">
        <f t="shared" si="17"/>
        <v>1830.3</v>
      </c>
      <c r="K284" s="6"/>
    </row>
    <row r="285" spans="2:11" ht="15.75">
      <c r="B285" s="77"/>
      <c r="C285" s="39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77"/>
      <c r="C286" s="39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77"/>
      <c r="C287" s="39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78"/>
      <c r="C288" s="39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54" t="s">
        <v>92</v>
      </c>
      <c r="C289" s="39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54"/>
      <c r="C290" s="39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54"/>
      <c r="C291" s="39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54"/>
      <c r="C292" s="39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54"/>
      <c r="C293" s="39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54"/>
      <c r="C294" s="39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79" t="s">
        <v>93</v>
      </c>
      <c r="C295" s="49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87"/>
      <c r="C296" s="50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87"/>
      <c r="C297" s="50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87"/>
      <c r="C298" s="50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87"/>
      <c r="C299" s="50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88"/>
      <c r="C300" s="51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55" t="s">
        <v>94</v>
      </c>
      <c r="C301" s="39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56"/>
      <c r="C302" s="39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56"/>
      <c r="C303" s="39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6"/>
      <c r="C304" s="39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56"/>
      <c r="C305" s="39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7"/>
      <c r="C306" s="39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55" t="s">
        <v>95</v>
      </c>
      <c r="C307" s="39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56"/>
      <c r="C308" s="39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56"/>
      <c r="C309" s="39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56"/>
      <c r="C310" s="39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56"/>
      <c r="C311" s="39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57"/>
      <c r="C312" s="39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3" t="s">
        <v>96</v>
      </c>
      <c r="C313" s="49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64"/>
      <c r="C314" s="50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64"/>
      <c r="C315" s="50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64"/>
      <c r="C316" s="50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64"/>
      <c r="C317" s="50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65"/>
      <c r="C318" s="51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63" t="s">
        <v>97</v>
      </c>
      <c r="C319" s="49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64"/>
      <c r="C320" s="50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64"/>
      <c r="C321" s="50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64"/>
      <c r="C322" s="50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64"/>
      <c r="C323" s="50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65"/>
      <c r="C324" s="51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63" t="s">
        <v>98</v>
      </c>
      <c r="C325" s="49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64"/>
      <c r="C326" s="50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64"/>
      <c r="C327" s="50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64"/>
      <c r="C328" s="50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64"/>
      <c r="C329" s="50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65"/>
      <c r="C330" s="51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63" t="s">
        <v>99</v>
      </c>
      <c r="C331" s="49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64"/>
      <c r="C332" s="50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64"/>
      <c r="C333" s="50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64"/>
      <c r="C334" s="50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64"/>
      <c r="C335" s="50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65"/>
      <c r="C336" s="51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63" t="s">
        <v>100</v>
      </c>
      <c r="C337" s="49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5591</v>
      </c>
      <c r="H337" s="8">
        <f>H338+H339+H340+H341</f>
        <v>0</v>
      </c>
      <c r="I337" s="8">
        <f>I338+I339+I340+I341</f>
        <v>14834.3</v>
      </c>
      <c r="J337" s="8">
        <f>I337+H337+G337+F337+E337</f>
        <v>21207.199999999997</v>
      </c>
      <c r="K337" s="6"/>
    </row>
    <row r="338" spans="2:11" ht="15.75">
      <c r="B338" s="64"/>
      <c r="C338" s="50"/>
      <c r="D338" s="11" t="s">
        <v>28</v>
      </c>
      <c r="E338" s="8">
        <v>378.8</v>
      </c>
      <c r="F338" s="8">
        <v>263.6</v>
      </c>
      <c r="G338" s="8">
        <f>G344+G350</f>
        <v>609.7</v>
      </c>
      <c r="H338" s="8">
        <v>0</v>
      </c>
      <c r="I338" s="8">
        <f>I344+I350</f>
        <v>1722.9</v>
      </c>
      <c r="J338" s="8">
        <f>I338+H338+G338+F338+E338</f>
        <v>2975.0000000000005</v>
      </c>
      <c r="K338" s="6"/>
    </row>
    <row r="339" spans="2:11" ht="15.75">
      <c r="B339" s="64"/>
      <c r="C339" s="50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64"/>
      <c r="C340" s="50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64"/>
      <c r="C341" s="50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65"/>
      <c r="C342" s="51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63" t="s">
        <v>101</v>
      </c>
      <c r="C343" s="49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234.8</v>
      </c>
      <c r="H343" s="8">
        <f>H344+H345+H346+H347+H348</f>
        <v>0</v>
      </c>
      <c r="I343" s="8">
        <f>I344+I345+I346+I347+I348</f>
        <v>736</v>
      </c>
      <c r="J343" s="8">
        <f t="shared" si="20"/>
        <v>1234.4</v>
      </c>
      <c r="K343" s="6"/>
    </row>
    <row r="344" spans="2:11" ht="15.75">
      <c r="B344" s="64"/>
      <c r="C344" s="50"/>
      <c r="D344" s="11" t="s">
        <v>28</v>
      </c>
      <c r="E344" s="8"/>
      <c r="F344" s="8">
        <v>263.6</v>
      </c>
      <c r="G344" s="8">
        <v>234.8</v>
      </c>
      <c r="H344" s="8">
        <v>0</v>
      </c>
      <c r="I344" s="8">
        <v>736</v>
      </c>
      <c r="J344" s="8">
        <f t="shared" si="20"/>
        <v>1234.4</v>
      </c>
      <c r="K344" s="6"/>
    </row>
    <row r="345" spans="2:11" ht="15.75">
      <c r="B345" s="64"/>
      <c r="C345" s="50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64"/>
      <c r="C346" s="50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64"/>
      <c r="C347" s="50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65"/>
      <c r="C348" s="51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63" t="s">
        <v>102</v>
      </c>
      <c r="C349" s="39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64"/>
      <c r="C350" s="39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64"/>
      <c r="C351" s="39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64"/>
      <c r="C352" s="39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64"/>
      <c r="C353" s="39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65"/>
      <c r="C354" s="39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89" t="s">
        <v>103</v>
      </c>
      <c r="C355" s="49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90"/>
      <c r="C356" s="50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90"/>
      <c r="C357" s="50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90"/>
      <c r="C358" s="50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90"/>
      <c r="C359" s="50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91"/>
      <c r="C360" s="51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63" t="s">
        <v>104</v>
      </c>
      <c r="C361" s="49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64"/>
      <c r="C362" s="50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64"/>
      <c r="C363" s="50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64"/>
      <c r="C364" s="50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4"/>
      <c r="C365" s="50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65"/>
      <c r="C366" s="51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63" t="s">
        <v>105</v>
      </c>
      <c r="C367" s="49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224.6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1736.5</v>
      </c>
      <c r="K367" s="6"/>
    </row>
    <row r="368" spans="2:11" ht="15.75">
      <c r="B368" s="64"/>
      <c r="C368" s="50"/>
      <c r="D368" s="11" t="s">
        <v>28</v>
      </c>
      <c r="E368" s="8">
        <v>459.8</v>
      </c>
      <c r="F368" s="8">
        <v>243.7</v>
      </c>
      <c r="G368" s="8">
        <v>224.6</v>
      </c>
      <c r="H368" s="8">
        <v>379.2</v>
      </c>
      <c r="I368" s="8">
        <v>429.2</v>
      </c>
      <c r="J368" s="8">
        <f>I368+H368+G368+F368+E368</f>
        <v>1736.5</v>
      </c>
      <c r="K368" s="6"/>
    </row>
    <row r="369" spans="2:11" ht="15.75">
      <c r="B369" s="64"/>
      <c r="C369" s="50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64"/>
      <c r="C370" s="50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64"/>
      <c r="C371" s="50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65"/>
      <c r="C372" s="51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89" t="s">
        <v>106</v>
      </c>
      <c r="C373" s="49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90"/>
      <c r="C374" s="50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90"/>
      <c r="C375" s="50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90"/>
      <c r="C376" s="50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90"/>
      <c r="C377" s="50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91"/>
      <c r="C378" s="51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89" t="s">
        <v>107</v>
      </c>
      <c r="C379" s="49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5.7</v>
      </c>
      <c r="H379" s="8">
        <f>H380+H381+H382+H383</f>
        <v>100</v>
      </c>
      <c r="I379" s="8">
        <f>I380+I381+I382+I383</f>
        <v>100</v>
      </c>
      <c r="J379" s="8">
        <f>I379+H379+G379+F379+E379</f>
        <v>205.7</v>
      </c>
      <c r="K379" s="6"/>
    </row>
    <row r="380" spans="2:11" ht="15.75">
      <c r="B380" s="90"/>
      <c r="C380" s="50"/>
      <c r="D380" s="11" t="s">
        <v>28</v>
      </c>
      <c r="E380" s="8">
        <v>0</v>
      </c>
      <c r="F380" s="8">
        <v>0</v>
      </c>
      <c r="G380" s="8">
        <v>5.7</v>
      </c>
      <c r="H380" s="8">
        <v>100</v>
      </c>
      <c r="I380" s="8">
        <v>100</v>
      </c>
      <c r="J380" s="8">
        <f>I380+H380+G380+F380+E380</f>
        <v>205.7</v>
      </c>
      <c r="K380" s="6"/>
    </row>
    <row r="381" spans="2:11" ht="15.75">
      <c r="B381" s="90"/>
      <c r="C381" s="50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90"/>
      <c r="C382" s="50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90"/>
      <c r="C383" s="50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91"/>
      <c r="C384" s="51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95" t="s">
        <v>62</v>
      </c>
      <c r="C385" s="45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92"/>
      <c r="M385" s="93"/>
    </row>
    <row r="386" spans="2:13" ht="15.75">
      <c r="B386" s="95"/>
      <c r="C386" s="45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92"/>
      <c r="M386" s="93"/>
    </row>
    <row r="387" spans="2:13" ht="15.75">
      <c r="B387" s="95"/>
      <c r="C387" s="45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92"/>
      <c r="M387" s="93"/>
    </row>
    <row r="388" spans="2:13" ht="15.75">
      <c r="B388" s="95"/>
      <c r="C388" s="45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92"/>
      <c r="M388" s="93"/>
    </row>
    <row r="389" spans="2:13" ht="15.75">
      <c r="B389" s="95"/>
      <c r="C389" s="45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92"/>
      <c r="M389" s="93"/>
    </row>
    <row r="390" spans="2:13" ht="15.75">
      <c r="B390" s="95"/>
      <c r="C390" s="45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92"/>
      <c r="M390" s="93"/>
    </row>
    <row r="391" spans="2:13" ht="15.75">
      <c r="B391" s="95"/>
      <c r="C391" s="49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92"/>
      <c r="M391" s="93"/>
    </row>
    <row r="392" spans="2:13" ht="15.75">
      <c r="B392" s="95"/>
      <c r="C392" s="50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92"/>
      <c r="M392" s="93"/>
    </row>
    <row r="393" spans="2:13" ht="15.75">
      <c r="B393" s="95"/>
      <c r="C393" s="50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92"/>
      <c r="M393" s="93"/>
    </row>
    <row r="394" spans="2:13" ht="15.75">
      <c r="B394" s="95"/>
      <c r="C394" s="50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92"/>
      <c r="M394" s="93"/>
    </row>
    <row r="395" spans="2:13" ht="15.75">
      <c r="B395" s="95"/>
      <c r="C395" s="50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92"/>
      <c r="M395" s="93"/>
    </row>
    <row r="396" spans="2:13" ht="15.75">
      <c r="B396" s="95"/>
      <c r="C396" s="51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92"/>
      <c r="M396" s="93"/>
    </row>
    <row r="397" spans="2:13" ht="15.75">
      <c r="B397" s="94" t="s">
        <v>2</v>
      </c>
      <c r="C397" s="49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92"/>
      <c r="M397" s="93"/>
    </row>
    <row r="398" spans="2:13" ht="15.75">
      <c r="B398" s="94"/>
      <c r="C398" s="50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92"/>
      <c r="M398" s="93"/>
    </row>
    <row r="399" spans="2:13" ht="15.75">
      <c r="B399" s="94"/>
      <c r="C399" s="50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92"/>
      <c r="M399" s="93"/>
    </row>
    <row r="400" spans="2:11" ht="15.75">
      <c r="B400" s="94"/>
      <c r="C400" s="50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94"/>
      <c r="C401" s="50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94"/>
      <c r="C402" s="51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54" t="s">
        <v>63</v>
      </c>
      <c r="C403" s="39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54"/>
      <c r="C404" s="39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54"/>
      <c r="C405" s="39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54"/>
      <c r="C406" s="39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54"/>
      <c r="C407" s="39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54"/>
      <c r="C408" s="39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58" t="s">
        <v>65</v>
      </c>
      <c r="C409" s="80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59"/>
      <c r="C410" s="85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59"/>
      <c r="C411" s="85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59"/>
      <c r="C412" s="85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59"/>
      <c r="C413" s="85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60"/>
      <c r="C414" s="85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54" t="s">
        <v>66</v>
      </c>
      <c r="C415" s="39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54"/>
      <c r="C416" s="39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54"/>
      <c r="C417" s="39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54"/>
      <c r="C418" s="39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54"/>
      <c r="C419" s="39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54"/>
      <c r="C420" s="39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96" t="s">
        <v>67</v>
      </c>
      <c r="C421" s="45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96"/>
      <c r="C422" s="45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96"/>
      <c r="C423" s="45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96"/>
      <c r="C424" s="45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96"/>
      <c r="C425" s="45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96"/>
      <c r="C426" s="45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96"/>
      <c r="C427" s="49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96"/>
      <c r="C428" s="50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96"/>
      <c r="C429" s="50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96"/>
      <c r="C430" s="50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96"/>
      <c r="C431" s="50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96"/>
      <c r="C432" s="51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89" t="s">
        <v>68</v>
      </c>
      <c r="C433" s="49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90"/>
      <c r="C434" s="50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90"/>
      <c r="C435" s="50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90"/>
      <c r="C436" s="50"/>
      <c r="D436" s="11" t="s">
        <v>30</v>
      </c>
      <c r="E436" s="20"/>
      <c r="F436" s="20"/>
      <c r="G436" s="20"/>
      <c r="H436" s="32"/>
      <c r="I436" s="20"/>
      <c r="J436" s="8">
        <f t="shared" si="22"/>
        <v>0</v>
      </c>
    </row>
    <row r="437" spans="2:10" ht="15.75">
      <c r="B437" s="90"/>
      <c r="C437" s="50"/>
      <c r="D437" s="11" t="s">
        <v>31</v>
      </c>
      <c r="E437" s="20"/>
      <c r="F437" s="20"/>
      <c r="G437" s="20"/>
      <c r="H437" s="32"/>
      <c r="I437" s="20"/>
      <c r="J437" s="8">
        <f t="shared" si="22"/>
        <v>0</v>
      </c>
    </row>
    <row r="438" spans="2:10" ht="15.75">
      <c r="B438" s="91"/>
      <c r="C438" s="51"/>
      <c r="D438" s="12" t="s">
        <v>32</v>
      </c>
      <c r="E438" s="21"/>
      <c r="F438" s="21"/>
      <c r="G438" s="21"/>
      <c r="H438" s="33"/>
      <c r="I438" s="21"/>
      <c r="J438" s="8">
        <f t="shared" si="22"/>
        <v>0</v>
      </c>
    </row>
    <row r="439" spans="5:10" ht="15">
      <c r="E439" s="6"/>
      <c r="F439" s="6"/>
      <c r="G439" s="29"/>
      <c r="H439" s="26"/>
      <c r="I439" s="6"/>
      <c r="J439" s="6"/>
    </row>
  </sheetData>
  <sheetProtection/>
  <mergeCells count="158"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L385:L389"/>
    <mergeCell ref="M385:M389"/>
    <mergeCell ref="L390:L394"/>
    <mergeCell ref="M390:M394"/>
    <mergeCell ref="C391:C396"/>
    <mergeCell ref="L395:L399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C355:C360"/>
    <mergeCell ref="B325:B330"/>
    <mergeCell ref="C325:C330"/>
    <mergeCell ref="B331:B336"/>
    <mergeCell ref="C331:C336"/>
    <mergeCell ref="B337:B342"/>
    <mergeCell ref="C337:C342"/>
    <mergeCell ref="B307:B312"/>
    <mergeCell ref="C307:C312"/>
    <mergeCell ref="B313:B318"/>
    <mergeCell ref="C313:C318"/>
    <mergeCell ref="B319:B324"/>
    <mergeCell ref="C319:C324"/>
    <mergeCell ref="B289:B294"/>
    <mergeCell ref="C289:C294"/>
    <mergeCell ref="B295:B300"/>
    <mergeCell ref="C295:C300"/>
    <mergeCell ref="B301:B306"/>
    <mergeCell ref="C301:C306"/>
    <mergeCell ref="B271:B276"/>
    <mergeCell ref="C271:C276"/>
    <mergeCell ref="B277:B282"/>
    <mergeCell ref="C277:C282"/>
    <mergeCell ref="B283:B288"/>
    <mergeCell ref="C283:C288"/>
    <mergeCell ref="B265:B270"/>
    <mergeCell ref="C265:C270"/>
    <mergeCell ref="B218:B223"/>
    <mergeCell ref="C218:C223"/>
    <mergeCell ref="C224:C229"/>
    <mergeCell ref="B224:B229"/>
    <mergeCell ref="C230:C235"/>
    <mergeCell ref="C236:C241"/>
    <mergeCell ref="C247:C252"/>
    <mergeCell ref="B230:B235"/>
    <mergeCell ref="B259:B264"/>
    <mergeCell ref="C259:C264"/>
    <mergeCell ref="B242:B246"/>
    <mergeCell ref="C242:C246"/>
    <mergeCell ref="B236:B241"/>
    <mergeCell ref="B247:B252"/>
    <mergeCell ref="B253:B258"/>
    <mergeCell ref="C253:C258"/>
    <mergeCell ref="B200:B205"/>
    <mergeCell ref="C200:C205"/>
    <mergeCell ref="B206:B211"/>
    <mergeCell ref="C206:C211"/>
    <mergeCell ref="B212:B217"/>
    <mergeCell ref="C212:C217"/>
    <mergeCell ref="C170:C175"/>
    <mergeCell ref="B176:B181"/>
    <mergeCell ref="C176:C181"/>
    <mergeCell ref="B164:B169"/>
    <mergeCell ref="B194:B199"/>
    <mergeCell ref="C194:C199"/>
    <mergeCell ref="C146:C151"/>
    <mergeCell ref="C122:C127"/>
    <mergeCell ref="B122:B127"/>
    <mergeCell ref="B128:B133"/>
    <mergeCell ref="B182:B193"/>
    <mergeCell ref="C182:C187"/>
    <mergeCell ref="C188:C193"/>
    <mergeCell ref="B152:B157"/>
    <mergeCell ref="C152:C157"/>
    <mergeCell ref="B170:B175"/>
    <mergeCell ref="B92:B97"/>
    <mergeCell ref="C92:C97"/>
    <mergeCell ref="C104:C109"/>
    <mergeCell ref="B104:B109"/>
    <mergeCell ref="C164:C169"/>
    <mergeCell ref="B116:B121"/>
    <mergeCell ref="C116:C121"/>
    <mergeCell ref="B140:B145"/>
    <mergeCell ref="C140:C145"/>
    <mergeCell ref="B146:B151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50:B55"/>
    <mergeCell ref="C50:C55"/>
    <mergeCell ref="B56:B61"/>
    <mergeCell ref="C56:C61"/>
    <mergeCell ref="B62:B67"/>
    <mergeCell ref="C62:C67"/>
    <mergeCell ref="C20:C25"/>
    <mergeCell ref="C26:C31"/>
    <mergeCell ref="B32:B43"/>
    <mergeCell ref="C32:C37"/>
    <mergeCell ref="C38:C43"/>
    <mergeCell ref="B44:B49"/>
    <mergeCell ref="C44:C49"/>
    <mergeCell ref="A5:J5"/>
    <mergeCell ref="A6:J6"/>
    <mergeCell ref="A7:J7"/>
    <mergeCell ref="A8:J8"/>
    <mergeCell ref="A11:J11"/>
    <mergeCell ref="A12:J12"/>
    <mergeCell ref="B134:B139"/>
    <mergeCell ref="C134:C139"/>
    <mergeCell ref="A13:J13"/>
    <mergeCell ref="A14:J14"/>
    <mergeCell ref="B15:M15"/>
    <mergeCell ref="B16:B18"/>
    <mergeCell ref="C16:C18"/>
    <mergeCell ref="D16:D18"/>
    <mergeCell ref="E16:J16"/>
    <mergeCell ref="B20:B3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="130" zoomScaleSheetLayoutView="130" workbookViewId="0" topLeftCell="B4">
      <selection activeCell="G18" sqref="G18:G439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97" t="s">
        <v>76</v>
      </c>
      <c r="C1" s="97"/>
      <c r="D1" s="97"/>
      <c r="E1" s="97"/>
      <c r="F1" s="97"/>
      <c r="G1" s="97"/>
      <c r="H1" s="97"/>
      <c r="I1" s="97"/>
      <c r="J1" s="97"/>
    </row>
    <row r="2" spans="2:10" ht="15">
      <c r="B2" s="97" t="s">
        <v>3</v>
      </c>
      <c r="C2" s="97"/>
      <c r="D2" s="97"/>
      <c r="E2" s="97"/>
      <c r="F2" s="97"/>
      <c r="G2" s="97"/>
      <c r="H2" s="97"/>
      <c r="I2" s="97"/>
      <c r="J2" s="97"/>
    </row>
    <row r="3" spans="2:10" ht="15">
      <c r="B3" s="97" t="s">
        <v>4</v>
      </c>
      <c r="C3" s="97"/>
      <c r="D3" s="97"/>
      <c r="E3" s="97"/>
      <c r="F3" s="97"/>
      <c r="G3" s="97"/>
      <c r="H3" s="97"/>
      <c r="I3" s="97"/>
      <c r="J3" s="97"/>
    </row>
    <row r="4" spans="2:10" ht="15">
      <c r="B4" s="97" t="s">
        <v>5</v>
      </c>
      <c r="C4" s="97"/>
      <c r="D4" s="97"/>
      <c r="E4" s="97"/>
      <c r="F4" s="97"/>
      <c r="G4" s="97"/>
      <c r="H4" s="97"/>
      <c r="I4" s="97"/>
      <c r="J4" s="97"/>
    </row>
    <row r="5" spans="1:10" ht="15">
      <c r="A5" s="46" t="s">
        <v>69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</row>
    <row r="10" spans="2:13" ht="15.75">
      <c r="B10" s="1"/>
      <c r="E10" s="27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L10" s="19" t="s">
        <v>18</v>
      </c>
      <c r="M10" s="6" t="s">
        <v>18</v>
      </c>
    </row>
    <row r="11" spans="1:13" ht="15.75">
      <c r="A11" s="41" t="s">
        <v>70</v>
      </c>
      <c r="B11" s="41"/>
      <c r="C11" s="41"/>
      <c r="D11" s="41"/>
      <c r="E11" s="41"/>
      <c r="F11" s="41"/>
      <c r="G11" s="41"/>
      <c r="H11" s="41"/>
      <c r="I11" s="41"/>
      <c r="J11" s="41"/>
      <c r="L11" s="6" t="s">
        <v>18</v>
      </c>
      <c r="M11" s="6" t="s">
        <v>18</v>
      </c>
    </row>
    <row r="12" spans="1:13" ht="15.75">
      <c r="A12" s="41" t="s">
        <v>71</v>
      </c>
      <c r="B12" s="41"/>
      <c r="C12" s="41"/>
      <c r="D12" s="41"/>
      <c r="E12" s="41"/>
      <c r="F12" s="41"/>
      <c r="G12" s="41"/>
      <c r="H12" s="41"/>
      <c r="I12" s="41"/>
      <c r="J12" s="41"/>
      <c r="L12" s="6" t="s">
        <v>18</v>
      </c>
      <c r="M12" s="6" t="s">
        <v>18</v>
      </c>
    </row>
    <row r="13" spans="1:13" ht="15.7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L13" s="6" t="s">
        <v>18</v>
      </c>
      <c r="M13" s="6" t="s">
        <v>18</v>
      </c>
    </row>
    <row r="14" spans="1:13" ht="15.75">
      <c r="A14" s="41" t="s">
        <v>72</v>
      </c>
      <c r="B14" s="41"/>
      <c r="C14" s="41"/>
      <c r="D14" s="41"/>
      <c r="E14" s="41"/>
      <c r="F14" s="41"/>
      <c r="G14" s="41"/>
      <c r="H14" s="41"/>
      <c r="I14" s="41"/>
      <c r="J14" s="41"/>
      <c r="L14" s="19" t="s">
        <v>18</v>
      </c>
      <c r="M14" s="19" t="s">
        <v>18</v>
      </c>
    </row>
    <row r="15" spans="2:13" ht="15.75">
      <c r="B15" s="42" t="s">
        <v>18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1" ht="15.75">
      <c r="B16" s="44" t="s">
        <v>14</v>
      </c>
      <c r="C16" s="44" t="s">
        <v>15</v>
      </c>
      <c r="D16" s="44" t="s">
        <v>16</v>
      </c>
      <c r="E16" s="44" t="s">
        <v>17</v>
      </c>
      <c r="F16" s="44"/>
      <c r="G16" s="44"/>
      <c r="H16" s="44"/>
      <c r="I16" s="44"/>
      <c r="J16" s="44"/>
      <c r="K16" t="s">
        <v>18</v>
      </c>
    </row>
    <row r="17" spans="2:10" ht="15.75">
      <c r="B17" s="44"/>
      <c r="C17" s="44"/>
      <c r="D17" s="44"/>
      <c r="E17" s="2"/>
      <c r="F17" s="2"/>
      <c r="G17" s="28"/>
      <c r="H17" s="24"/>
      <c r="I17" s="2"/>
      <c r="J17" s="2"/>
    </row>
    <row r="18" spans="2:10" ht="15.75">
      <c r="B18" s="44"/>
      <c r="C18" s="44"/>
      <c r="D18" s="44"/>
      <c r="E18" s="2">
        <v>2020</v>
      </c>
      <c r="F18" s="2">
        <v>2021</v>
      </c>
      <c r="G18" s="35">
        <v>2022</v>
      </c>
      <c r="H18" s="25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5">
        <v>6</v>
      </c>
      <c r="H19" s="25">
        <v>7</v>
      </c>
      <c r="I19" s="23">
        <v>8</v>
      </c>
      <c r="J19" s="2">
        <v>9</v>
      </c>
    </row>
    <row r="20" spans="2:11" ht="16.5" thickBot="1">
      <c r="B20" s="45" t="s">
        <v>20</v>
      </c>
      <c r="C20" s="48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1072795.2999999998</v>
      </c>
      <c r="H20" s="5">
        <f>H21+H22+H23+H24+H25</f>
        <v>920815.4</v>
      </c>
      <c r="I20" s="5">
        <f>I21+I22+I23+I24+I25</f>
        <v>882301.6</v>
      </c>
      <c r="J20" s="5">
        <f>SUM(E20:I20)</f>
        <v>4659541.5</v>
      </c>
      <c r="K20" s="6"/>
    </row>
    <row r="21" spans="2:11" ht="48" thickBot="1">
      <c r="B21" s="45"/>
      <c r="C21" s="48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169093.3</v>
      </c>
      <c r="H21" s="5">
        <f t="shared" si="0"/>
        <v>98816.6</v>
      </c>
      <c r="I21" s="5">
        <f t="shared" si="0"/>
        <v>99791.5</v>
      </c>
      <c r="J21" s="5">
        <f>SUM(E21:I21)</f>
        <v>646504.7</v>
      </c>
      <c r="K21" s="6"/>
    </row>
    <row r="22" spans="2:11" ht="95.25" thickBot="1">
      <c r="B22" s="45"/>
      <c r="C22" s="48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820580.7999999999</v>
      </c>
      <c r="H22" s="5">
        <f t="shared" si="0"/>
        <v>760465.2000000001</v>
      </c>
      <c r="I22" s="5">
        <f t="shared" si="0"/>
        <v>734141.7</v>
      </c>
      <c r="J22" s="5">
        <f>SUM(E22:I22)</f>
        <v>3754233.2</v>
      </c>
      <c r="K22" s="6"/>
    </row>
    <row r="23" spans="2:11" ht="95.25" thickBot="1">
      <c r="B23" s="45"/>
      <c r="C23" s="48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83121.2</v>
      </c>
      <c r="H23" s="5">
        <f t="shared" si="0"/>
        <v>61533.600000000006</v>
      </c>
      <c r="I23" s="5">
        <f t="shared" si="0"/>
        <v>48368.4</v>
      </c>
      <c r="J23" s="5">
        <f>SUM(E23:I23)</f>
        <v>258803.59999999998</v>
      </c>
      <c r="K23" s="6"/>
    </row>
    <row r="24" spans="2:11" ht="111" thickBot="1">
      <c r="B24" s="45"/>
      <c r="C24" s="48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32.25" thickBot="1">
      <c r="B25" s="45"/>
      <c r="C25" s="48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5"/>
      <c r="C26" s="49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1072795.2999999998</v>
      </c>
      <c r="H26" s="8">
        <f>H27+H28+H29+H30+H31</f>
        <v>920815.4</v>
      </c>
      <c r="I26" s="8">
        <f>I27+I28+I29+I30+I31</f>
        <v>882301.6</v>
      </c>
      <c r="J26" s="8">
        <f>SUM(J27:J29)</f>
        <v>4659541.499999999</v>
      </c>
      <c r="K26" s="6"/>
    </row>
    <row r="27" spans="2:11" ht="15.75">
      <c r="B27" s="45"/>
      <c r="C27" s="50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169093.3</v>
      </c>
      <c r="H27" s="8">
        <f aca="true" t="shared" si="3" ref="H27:I31">H33+H183+H363+H399</f>
        <v>98816.6</v>
      </c>
      <c r="I27" s="8">
        <f t="shared" si="3"/>
        <v>99791.5</v>
      </c>
      <c r="J27" s="8">
        <f>J33+J183+J387+J423</f>
        <v>646504.7</v>
      </c>
      <c r="K27" s="6"/>
    </row>
    <row r="28" spans="2:11" ht="15.75">
      <c r="B28" s="45"/>
      <c r="C28" s="50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820580.7999999999</v>
      </c>
      <c r="H28" s="8">
        <f t="shared" si="3"/>
        <v>760465.2000000001</v>
      </c>
      <c r="I28" s="8">
        <f t="shared" si="3"/>
        <v>734141.7</v>
      </c>
      <c r="J28" s="8">
        <f>J34+J184</f>
        <v>3754233.1999999997</v>
      </c>
      <c r="K28" s="6"/>
    </row>
    <row r="29" spans="2:11" ht="15.75">
      <c r="B29" s="45"/>
      <c r="C29" s="50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83121.2</v>
      </c>
      <c r="H29" s="8">
        <f t="shared" si="3"/>
        <v>61533.600000000006</v>
      </c>
      <c r="I29" s="8">
        <f t="shared" si="3"/>
        <v>48368.4</v>
      </c>
      <c r="J29" s="8">
        <f>J35+J185</f>
        <v>258803.6</v>
      </c>
      <c r="K29" s="6"/>
    </row>
    <row r="30" spans="2:11" ht="15.75">
      <c r="B30" s="45"/>
      <c r="C30" s="50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5"/>
      <c r="C31" s="51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2" t="s">
        <v>33</v>
      </c>
      <c r="C32" s="45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979349.3999999999</v>
      </c>
      <c r="H32" s="5">
        <f>SUM(H33:H35)</f>
        <v>767753.7000000001</v>
      </c>
      <c r="I32" s="5">
        <f t="shared" si="5"/>
        <v>783100.1</v>
      </c>
      <c r="J32" s="5">
        <f t="shared" si="1"/>
        <v>4257909.5</v>
      </c>
      <c r="K32" s="6" t="s">
        <v>18</v>
      </c>
      <c r="L32" s="6" t="s">
        <v>18</v>
      </c>
      <c r="M32" s="6" t="s">
        <v>18</v>
      </c>
    </row>
    <row r="33" spans="2:11" ht="15.75">
      <c r="B33" s="52"/>
      <c r="C33" s="45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148687.09999999998</v>
      </c>
      <c r="H33" s="5">
        <f>H45+H51+H57+H141</f>
        <v>69777.3</v>
      </c>
      <c r="I33" s="5">
        <f t="shared" si="5"/>
        <v>90638.5</v>
      </c>
      <c r="J33" s="5">
        <f t="shared" si="1"/>
        <v>562375.2</v>
      </c>
      <c r="K33" s="6"/>
    </row>
    <row r="34" spans="2:11" ht="15.75">
      <c r="B34" s="52"/>
      <c r="C34" s="45"/>
      <c r="D34" s="11" t="s">
        <v>29</v>
      </c>
      <c r="E34" s="5">
        <f>E40</f>
        <v>662416</v>
      </c>
      <c r="F34" s="5">
        <v>748467.9</v>
      </c>
      <c r="G34" s="5">
        <f t="shared" si="5"/>
        <v>783099.2999999999</v>
      </c>
      <c r="H34" s="5">
        <f t="shared" si="5"/>
        <v>649985.2000000001</v>
      </c>
      <c r="I34" s="5">
        <f t="shared" si="5"/>
        <v>644093.2</v>
      </c>
      <c r="J34" s="5">
        <f t="shared" si="1"/>
        <v>3488061.5999999996</v>
      </c>
      <c r="K34" s="6"/>
    </row>
    <row r="35" spans="2:11" ht="15.75">
      <c r="B35" s="52"/>
      <c r="C35" s="45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47563</v>
      </c>
      <c r="H35" s="5">
        <f t="shared" si="5"/>
        <v>47991.200000000004</v>
      </c>
      <c r="I35" s="5">
        <f t="shared" si="5"/>
        <v>48368.4</v>
      </c>
      <c r="J35" s="5">
        <f t="shared" si="1"/>
        <v>207472.7</v>
      </c>
      <c r="K35" s="6"/>
    </row>
    <row r="36" spans="2:11" ht="15.75">
      <c r="B36" s="52"/>
      <c r="C36" s="45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52"/>
      <c r="C37" s="45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52"/>
      <c r="C38" s="49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979349.3999999999</v>
      </c>
      <c r="H38" s="8">
        <f>SUM(H39:H41)</f>
        <v>767753.7000000001</v>
      </c>
      <c r="I38" s="8">
        <f>I39+I40+I41+I42</f>
        <v>783100.1</v>
      </c>
      <c r="J38" s="8">
        <f t="shared" si="1"/>
        <v>4257909.5</v>
      </c>
      <c r="K38" s="6"/>
    </row>
    <row r="39" spans="2:11" ht="15.75">
      <c r="B39" s="52"/>
      <c r="C39" s="50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148687.09999999998</v>
      </c>
      <c r="H39" s="8">
        <f>H45+H51+H57+H141</f>
        <v>69777.3</v>
      </c>
      <c r="I39" s="8">
        <f>I45+I51+I57+I171+I141</f>
        <v>90638.5</v>
      </c>
      <c r="J39" s="8">
        <f>SUM(E39:I39)</f>
        <v>562375.2</v>
      </c>
      <c r="K39" s="6"/>
    </row>
    <row r="40" spans="2:11" ht="15.75">
      <c r="B40" s="52"/>
      <c r="C40" s="50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783099.2999999999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3488061.5999999996</v>
      </c>
      <c r="K40" s="6"/>
    </row>
    <row r="41" spans="2:11" ht="15.75">
      <c r="B41" s="52"/>
      <c r="C41" s="50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47563</v>
      </c>
      <c r="H41" s="8">
        <f>H47+H53+H59+H143+H173</f>
        <v>47991.200000000004</v>
      </c>
      <c r="I41" s="8">
        <f>I47+I53+I59+I143+I173</f>
        <v>48368.4</v>
      </c>
      <c r="J41" s="8">
        <f t="shared" si="1"/>
        <v>207472.7</v>
      </c>
      <c r="K41" s="6"/>
    </row>
    <row r="42" spans="2:11" ht="15.75">
      <c r="B42" s="52"/>
      <c r="C42" s="50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52"/>
      <c r="C43" s="51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53" t="s">
        <v>34</v>
      </c>
      <c r="C44" s="49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5695.3</v>
      </c>
      <c r="H44" s="8">
        <f>H45+H46+H47+H48+H49</f>
        <v>6135.700000000001</v>
      </c>
      <c r="I44" s="8">
        <f>I45+I46+I47+I48+I49</f>
        <v>5454.4</v>
      </c>
      <c r="J44" s="8">
        <f t="shared" si="1"/>
        <v>28096.300000000003</v>
      </c>
      <c r="K44" s="6"/>
    </row>
    <row r="45" spans="2:11" ht="15.75">
      <c r="B45" s="53"/>
      <c r="C45" s="50"/>
      <c r="D45" s="11" t="s">
        <v>28</v>
      </c>
      <c r="E45" s="8">
        <v>3158.6</v>
      </c>
      <c r="F45" s="8">
        <v>3562</v>
      </c>
      <c r="G45" s="8">
        <v>3563.3</v>
      </c>
      <c r="H45" s="8">
        <v>3639.4</v>
      </c>
      <c r="I45" s="8">
        <v>4106.4</v>
      </c>
      <c r="J45" s="8">
        <f t="shared" si="1"/>
        <v>18029.7</v>
      </c>
      <c r="K45" s="6"/>
    </row>
    <row r="46" spans="2:11" ht="15.75">
      <c r="B46" s="53"/>
      <c r="C46" s="50"/>
      <c r="D46" s="11" t="s">
        <v>29</v>
      </c>
      <c r="E46" s="8">
        <v>2148.5</v>
      </c>
      <c r="F46" s="8">
        <v>1941.8</v>
      </c>
      <c r="G46" s="8">
        <v>2132</v>
      </c>
      <c r="H46" s="8">
        <v>2496.3</v>
      </c>
      <c r="I46" s="8">
        <v>1348</v>
      </c>
      <c r="J46" s="8">
        <v>0</v>
      </c>
      <c r="K46" s="6"/>
    </row>
    <row r="47" spans="2:11" ht="15.75">
      <c r="B47" s="53"/>
      <c r="C47" s="50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3"/>
      <c r="C48" s="50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3"/>
      <c r="C49" s="51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3" t="s">
        <v>35</v>
      </c>
      <c r="C50" s="49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41191.5</v>
      </c>
      <c r="H50" s="8">
        <f>H51+H52+H53+H54+H55</f>
        <v>32394.4</v>
      </c>
      <c r="I50" s="8">
        <f>I51+I52+I53+I54+I55</f>
        <v>29418.1</v>
      </c>
      <c r="J50" s="8">
        <f>J51+J52</f>
        <v>174383.3</v>
      </c>
      <c r="K50" s="6"/>
    </row>
    <row r="51" spans="2:11" ht="15.75">
      <c r="B51" s="53"/>
      <c r="C51" s="50"/>
      <c r="D51" s="11" t="s">
        <v>28</v>
      </c>
      <c r="E51" s="8">
        <v>21825.1</v>
      </c>
      <c r="F51" s="8">
        <v>25185.9</v>
      </c>
      <c r="G51" s="8">
        <v>28009.2</v>
      </c>
      <c r="H51" s="8">
        <v>19576.4</v>
      </c>
      <c r="I51" s="8">
        <v>22472</v>
      </c>
      <c r="J51" s="8">
        <f aca="true" t="shared" si="7" ref="J51:J193">SUM(E51:I51)</f>
        <v>117068.6</v>
      </c>
      <c r="K51" s="6"/>
    </row>
    <row r="52" spans="2:11" ht="15.75">
      <c r="B52" s="53"/>
      <c r="C52" s="50"/>
      <c r="D52" s="11" t="s">
        <v>29</v>
      </c>
      <c r="E52" s="8">
        <v>12236</v>
      </c>
      <c r="F52" s="8">
        <v>12132.3</v>
      </c>
      <c r="G52" s="8">
        <v>13182.3</v>
      </c>
      <c r="H52" s="8">
        <v>12818</v>
      </c>
      <c r="I52" s="8">
        <v>6946.1</v>
      </c>
      <c r="J52" s="8">
        <f t="shared" si="7"/>
        <v>57314.7</v>
      </c>
      <c r="K52" s="6"/>
    </row>
    <row r="53" spans="2:11" ht="15.75">
      <c r="B53" s="53"/>
      <c r="C53" s="50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53"/>
      <c r="C54" s="50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53"/>
      <c r="C55" s="51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53" t="s">
        <v>36</v>
      </c>
      <c r="C56" s="49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898853.5999999999</v>
      </c>
      <c r="H56" s="8">
        <f>H57+H58+H59+H60+H61</f>
        <v>693109.2000000001</v>
      </c>
      <c r="I56" s="8">
        <f>I57+I58+I59+I60+I61</f>
        <v>712113.2</v>
      </c>
      <c r="J56" s="8">
        <f>SUM(J57:J61)</f>
        <v>3899629.2</v>
      </c>
      <c r="K56" s="6"/>
    </row>
    <row r="57" spans="2:11" ht="15.75">
      <c r="B57" s="53"/>
      <c r="C57" s="50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G63+G93+G99+G105+G111+G117+G123+G129+G135</f>
        <v>115693.8</v>
      </c>
      <c r="H57" s="8">
        <f aca="true" t="shared" si="8" ref="G57:I61">H63+H69+H75+H81+H87+H93+H99+H105+H111+H117</f>
        <v>44540.8</v>
      </c>
      <c r="I57" s="8">
        <f t="shared" si="8"/>
        <v>62580.799999999996</v>
      </c>
      <c r="J57" s="8">
        <f>J63+J93+J99+J105+J111+J117+J123+J129+J135</f>
        <v>420441.19999999995</v>
      </c>
      <c r="K57" s="6"/>
    </row>
    <row r="58" spans="2:11" ht="15.75">
      <c r="B58" s="53"/>
      <c r="C58" s="50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G76+G82+G88+G94+G100+G106+G112+G118+G124+G130+G136</f>
        <v>749753.6999999998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3334775.8</v>
      </c>
      <c r="K58" s="6"/>
    </row>
    <row r="59" spans="2:11" ht="15.75">
      <c r="B59" s="53"/>
      <c r="C59" s="50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33406.1</v>
      </c>
      <c r="H59" s="8">
        <f t="shared" si="8"/>
        <v>33748.3</v>
      </c>
      <c r="I59" s="8">
        <f t="shared" si="8"/>
        <v>33719.5</v>
      </c>
      <c r="J59" s="8">
        <f t="shared" si="7"/>
        <v>144412.2</v>
      </c>
      <c r="K59" s="6"/>
    </row>
    <row r="60" spans="2:11" ht="15.75">
      <c r="B60" s="53"/>
      <c r="C60" s="50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53"/>
      <c r="C61" s="51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54" t="s">
        <v>37</v>
      </c>
      <c r="C62" s="39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114325.7</v>
      </c>
      <c r="H62" s="8">
        <f>H63</f>
        <v>43732.8</v>
      </c>
      <c r="I62" s="8">
        <f>I63+I64+I65+I66+I67</f>
        <v>61745.1</v>
      </c>
      <c r="J62" s="8">
        <f t="shared" si="7"/>
        <v>1062052.6</v>
      </c>
      <c r="K62" s="6"/>
    </row>
    <row r="63" spans="2:11" ht="15.75">
      <c r="B63" s="54"/>
      <c r="C63" s="39"/>
      <c r="D63" s="11" t="s">
        <v>28</v>
      </c>
      <c r="E63" s="8">
        <v>83574.7</v>
      </c>
      <c r="F63" s="8">
        <v>112764.3</v>
      </c>
      <c r="G63" s="8">
        <v>114325.7</v>
      </c>
      <c r="H63" s="8">
        <v>43732.8</v>
      </c>
      <c r="I63" s="8">
        <v>61745.1</v>
      </c>
      <c r="J63" s="8">
        <f t="shared" si="7"/>
        <v>416142.6</v>
      </c>
      <c r="K63" s="6"/>
    </row>
    <row r="64" spans="2:11" ht="15.75">
      <c r="B64" s="54"/>
      <c r="C64" s="39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54"/>
      <c r="C65" s="39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54"/>
      <c r="C66" s="39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54"/>
      <c r="C67" s="39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55" t="s">
        <v>39</v>
      </c>
      <c r="C68" s="39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33406.1</v>
      </c>
      <c r="H68" s="8">
        <f>H69+H70+H71+H72+H73</f>
        <v>33748.3</v>
      </c>
      <c r="I68" s="8">
        <f>I69+I70+I71+I72+I73</f>
        <v>33719.5</v>
      </c>
      <c r="J68" s="8">
        <f t="shared" si="7"/>
        <v>133532.8</v>
      </c>
      <c r="K68" s="6"/>
    </row>
    <row r="69" spans="2:11" ht="15.75">
      <c r="B69" s="56"/>
      <c r="C69" s="39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56"/>
      <c r="C70" s="39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56"/>
      <c r="C71" s="39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7"/>
        <v>133532.8</v>
      </c>
      <c r="K71" s="6"/>
    </row>
    <row r="72" spans="2:11" ht="15.75">
      <c r="B72" s="56"/>
      <c r="C72" s="39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57"/>
      <c r="C73" s="39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58" t="s">
        <v>41</v>
      </c>
      <c r="C74" s="58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7"/>
        <v>707675.7</v>
      </c>
      <c r="K74" s="6"/>
    </row>
    <row r="75" spans="2:11" ht="15.75">
      <c r="B75" s="59"/>
      <c r="C75" s="59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59"/>
      <c r="C76" s="59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7"/>
        <v>707675.7</v>
      </c>
      <c r="K76" s="6"/>
    </row>
    <row r="77" spans="2:11" ht="15.75">
      <c r="B77" s="59"/>
      <c r="C77" s="59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59"/>
      <c r="C78" s="59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36" customHeight="1">
      <c r="B79" s="60"/>
      <c r="C79" s="60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54" t="s">
        <v>42</v>
      </c>
      <c r="C80" s="39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>SUM(J81:J82)</f>
        <v>1932576.0999999999</v>
      </c>
      <c r="K80" s="6"/>
    </row>
    <row r="81" spans="2:11" ht="15.75">
      <c r="B81" s="54"/>
      <c r="C81" s="39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54"/>
      <c r="C82" s="39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>SUM(E82:I82)</f>
        <v>1932576.0999999999</v>
      </c>
      <c r="K82" s="6"/>
    </row>
    <row r="83" spans="2:11" ht="15.75">
      <c r="B83" s="54"/>
      <c r="C83" s="39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54"/>
      <c r="C84" s="39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48.75" customHeight="1">
      <c r="B85" s="54"/>
      <c r="C85" s="39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54" t="s">
        <v>44</v>
      </c>
      <c r="C86" s="39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54"/>
      <c r="C87" s="39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54"/>
      <c r="C88" s="39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54"/>
      <c r="C89" s="39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54"/>
      <c r="C90" s="39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54"/>
      <c r="C91" s="39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55" t="s">
        <v>45</v>
      </c>
      <c r="C92" s="39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7"/>
        <v>7863.2</v>
      </c>
      <c r="K92" s="6"/>
    </row>
    <row r="93" spans="2:11" ht="15.75">
      <c r="B93" s="61"/>
      <c r="C93" s="39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7"/>
        <v>594.2</v>
      </c>
      <c r="K93" s="6"/>
    </row>
    <row r="94" spans="2:11" ht="15.75">
      <c r="B94" s="61"/>
      <c r="C94" s="39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7"/>
        <v>7269</v>
      </c>
      <c r="K94" s="6"/>
    </row>
    <row r="95" spans="2:11" ht="15.75">
      <c r="B95" s="61"/>
      <c r="C95" s="39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61"/>
      <c r="C96" s="39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62"/>
      <c r="C97" s="39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55" t="s">
        <v>46</v>
      </c>
      <c r="C98" s="39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61"/>
      <c r="C99" s="39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61"/>
      <c r="C100" s="39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61"/>
      <c r="C101" s="39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61"/>
      <c r="C102" s="39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62"/>
      <c r="C103" s="39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55" t="s">
        <v>47</v>
      </c>
      <c r="C104" s="39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61"/>
      <c r="C105" s="39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61"/>
      <c r="C106" s="39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61"/>
      <c r="C107" s="39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61"/>
      <c r="C108" s="39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62"/>
      <c r="C109" s="39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55" t="s">
        <v>48</v>
      </c>
      <c r="C110" s="39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61"/>
      <c r="C111" s="39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61"/>
      <c r="C112" s="39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61"/>
      <c r="C113" s="39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61"/>
      <c r="C114" s="39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62"/>
      <c r="C115" s="39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55" t="s">
        <v>49</v>
      </c>
      <c r="C116" s="39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61"/>
      <c r="C117" s="39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61"/>
      <c r="C118" s="39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61"/>
      <c r="C119" s="39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61"/>
      <c r="C120" s="39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62"/>
      <c r="C121" s="39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66" t="s">
        <v>78</v>
      </c>
      <c r="C122" s="39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67"/>
      <c r="C123" s="39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67"/>
      <c r="C124" s="39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67"/>
      <c r="C125" s="39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67"/>
      <c r="C126" s="39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68"/>
      <c r="C127" s="39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8" t="s">
        <v>80</v>
      </c>
      <c r="C128" s="39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99"/>
      <c r="C129" s="39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99"/>
      <c r="C130" s="39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99"/>
      <c r="C131" s="39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9"/>
      <c r="C132" s="39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100"/>
      <c r="C133" s="39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36" t="s">
        <v>111</v>
      </c>
      <c r="C134" s="39" t="s">
        <v>38</v>
      </c>
      <c r="D134" s="11" t="s">
        <v>27</v>
      </c>
      <c r="E134" s="8"/>
      <c r="F134" s="8"/>
      <c r="G134" s="8">
        <f>SUM(G135:G136)</f>
        <v>3800</v>
      </c>
      <c r="H134" s="8"/>
      <c r="I134" s="8"/>
      <c r="J134" s="8">
        <f>SUM(G134:I134)</f>
        <v>3800</v>
      </c>
      <c r="K134" s="6"/>
    </row>
    <row r="135" spans="2:11" ht="15.75" customHeight="1">
      <c r="B135" s="37"/>
      <c r="C135" s="39"/>
      <c r="D135" s="11" t="s">
        <v>28</v>
      </c>
      <c r="E135" s="8"/>
      <c r="F135" s="8"/>
      <c r="G135" s="8">
        <v>265.8</v>
      </c>
      <c r="H135" s="8"/>
      <c r="I135" s="8"/>
      <c r="J135" s="8">
        <f>SUM(G135:I135)</f>
        <v>265.8</v>
      </c>
      <c r="K135" s="6"/>
    </row>
    <row r="136" spans="2:11" ht="15.75" customHeight="1">
      <c r="B136" s="37"/>
      <c r="C136" s="39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37"/>
      <c r="C137" s="39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37"/>
      <c r="C138" s="39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0.25" customHeight="1">
      <c r="B139" s="38"/>
      <c r="C139" s="39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63" t="s">
        <v>50</v>
      </c>
      <c r="C140" s="63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64"/>
      <c r="C141" s="64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64"/>
      <c r="C142" s="64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64"/>
      <c r="C143" s="64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64"/>
      <c r="C144" s="64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7.25" customHeight="1">
      <c r="B145" s="65"/>
      <c r="C145" s="65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101" t="s">
        <v>51</v>
      </c>
      <c r="C146" s="39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101"/>
      <c r="C147" s="39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101"/>
      <c r="C148" s="39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101"/>
      <c r="C149" s="39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101"/>
      <c r="C150" s="39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21" customHeight="1">
      <c r="B151" s="101"/>
      <c r="C151" s="39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102" t="s">
        <v>53</v>
      </c>
      <c r="C152" s="39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103"/>
      <c r="C153" s="39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103"/>
      <c r="C154" s="39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103"/>
      <c r="C155" s="39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103"/>
      <c r="C156" s="39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54" customHeight="1">
      <c r="B157" s="104"/>
      <c r="C157" s="39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63" t="s">
        <v>55</v>
      </c>
      <c r="C158" s="49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64"/>
      <c r="C159" s="50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64"/>
      <c r="C160" s="50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64"/>
      <c r="C161" s="50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64"/>
      <c r="C162" s="50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65"/>
      <c r="C163" s="51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55" t="s">
        <v>54</v>
      </c>
      <c r="C164" s="39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56"/>
      <c r="C165" s="39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56"/>
      <c r="C166" s="39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56"/>
      <c r="C167" s="39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56"/>
      <c r="C168" s="39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57"/>
      <c r="C169" s="39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63" t="s">
        <v>74</v>
      </c>
      <c r="C170" s="49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64"/>
      <c r="C171" s="50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64"/>
      <c r="C172" s="50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64"/>
      <c r="C173" s="50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64"/>
      <c r="C174" s="50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65"/>
      <c r="C175" s="51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55" t="s">
        <v>75</v>
      </c>
      <c r="C176" s="39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56"/>
      <c r="C177" s="39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56"/>
      <c r="C178" s="39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56"/>
      <c r="C179" s="39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56"/>
      <c r="C180" s="39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57"/>
      <c r="C181" s="39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52" t="s">
        <v>56</v>
      </c>
      <c r="C182" s="45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92998.4</v>
      </c>
      <c r="H182" s="5">
        <f>SUM(H183:H185)</f>
        <v>152614.19999999998</v>
      </c>
      <c r="I182" s="5">
        <f>I188</f>
        <v>98951.9</v>
      </c>
      <c r="J182" s="5">
        <f>J183+J184+J185</f>
        <v>399615.30000000005</v>
      </c>
      <c r="K182" s="6"/>
    </row>
    <row r="183" spans="2:11" ht="15.75">
      <c r="B183" s="52"/>
      <c r="C183" s="45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19958.7</v>
      </c>
      <c r="H183" s="16">
        <f>H195+H201+H261+H267+H279+H357+H369+H375+H381</f>
        <v>28591.8</v>
      </c>
      <c r="I183" s="16">
        <f>I189</f>
        <v>8903.400000000001</v>
      </c>
      <c r="J183" s="5">
        <f t="shared" si="7"/>
        <v>82112.80000000002</v>
      </c>
      <c r="K183" s="6"/>
    </row>
    <row r="184" spans="2:11" ht="15.75">
      <c r="B184" s="52"/>
      <c r="C184" s="45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37481.5</v>
      </c>
      <c r="H184" s="8">
        <f>H190</f>
        <v>110479.99999999999</v>
      </c>
      <c r="I184" s="8">
        <f>I190</f>
        <v>90048.49999999999</v>
      </c>
      <c r="J184" s="5">
        <f>SUM(E184:I184)</f>
        <v>266171.6</v>
      </c>
      <c r="K184" s="6"/>
    </row>
    <row r="185" spans="2:11" ht="15.75">
      <c r="B185" s="52"/>
      <c r="C185" s="45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52"/>
      <c r="C186" s="45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52"/>
      <c r="C187" s="45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52"/>
      <c r="C188" s="49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92998.4</v>
      </c>
      <c r="H188" s="8">
        <f>SUM(H189:H191)</f>
        <v>152614.19999999998</v>
      </c>
      <c r="I188" s="8">
        <f>I189+I190+I191+I192+I193</f>
        <v>98951.9</v>
      </c>
      <c r="J188" s="8">
        <f t="shared" si="7"/>
        <v>399615.29999999993</v>
      </c>
      <c r="K188" s="6"/>
    </row>
    <row r="189" spans="2:11" ht="15.75">
      <c r="B189" s="52"/>
      <c r="C189" s="50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G195+G201+G261+G267+G279+G297+G315+G339+G357+G363+G369+G375+G381</f>
        <v>19958.7</v>
      </c>
      <c r="H189" s="8">
        <f>H195+H201+H261+H267+H279+H357+H369+H375+H381</f>
        <v>28591.8</v>
      </c>
      <c r="I189" s="8">
        <f>I195+I201+I267+I279+I339+I357+I363+I369+I261+I375+I381</f>
        <v>8903.400000000001</v>
      </c>
      <c r="J189" s="8">
        <f t="shared" si="7"/>
        <v>82112.80000000002</v>
      </c>
      <c r="K189" s="6"/>
    </row>
    <row r="190" spans="2:11" ht="15.75">
      <c r="B190" s="52"/>
      <c r="C190" s="50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37481.5</v>
      </c>
      <c r="H190" s="8">
        <f>H202+H262+H268+H280</f>
        <v>110479.99999999999</v>
      </c>
      <c r="I190" s="8">
        <f>I202+I268+I280+I340+I262+I196</f>
        <v>90048.49999999999</v>
      </c>
      <c r="J190" s="8">
        <f>SUM(E190:I190)</f>
        <v>266171.6</v>
      </c>
      <c r="K190" s="6"/>
    </row>
    <row r="191" spans="2:11" ht="15.75">
      <c r="B191" s="52"/>
      <c r="C191" s="50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H203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52"/>
      <c r="C192" s="50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52"/>
      <c r="C193" s="51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75" t="s">
        <v>57</v>
      </c>
      <c r="C194" s="49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1400.8</v>
      </c>
      <c r="H194" s="8">
        <f>H195</f>
        <v>6167.1</v>
      </c>
      <c r="I194" s="8">
        <f t="shared" si="12"/>
        <v>2870.2</v>
      </c>
      <c r="J194" s="8">
        <f t="shared" si="12"/>
        <v>13054.8</v>
      </c>
      <c r="K194" s="6"/>
    </row>
    <row r="195" spans="2:11" ht="15.75">
      <c r="B195" s="75"/>
      <c r="C195" s="50"/>
      <c r="D195" s="11" t="s">
        <v>28</v>
      </c>
      <c r="E195" s="8">
        <v>1849.7</v>
      </c>
      <c r="F195" s="8">
        <v>2540.9</v>
      </c>
      <c r="G195" s="8">
        <v>1400.8</v>
      </c>
      <c r="H195" s="8">
        <v>6167.1</v>
      </c>
      <c r="I195" s="8">
        <v>1096.3</v>
      </c>
      <c r="J195" s="8">
        <f>SUM(E195:I195)</f>
        <v>13054.8</v>
      </c>
      <c r="K195" s="6"/>
    </row>
    <row r="196" spans="2:11" ht="15.75">
      <c r="B196" s="75"/>
      <c r="C196" s="50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75"/>
      <c r="C197" s="50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75"/>
      <c r="C198" s="50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75"/>
      <c r="C199" s="51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75" t="s">
        <v>58</v>
      </c>
      <c r="C200" s="49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78832.6</v>
      </c>
      <c r="H200" s="8">
        <f>SUM(H201:H204)</f>
        <v>137524.9</v>
      </c>
      <c r="I200" s="8">
        <f>I201+I202+I203+I204+I205</f>
        <v>75624.9</v>
      </c>
      <c r="J200" s="8">
        <f>J201+J202+J203+J204</f>
        <v>324576</v>
      </c>
      <c r="K200" s="6"/>
    </row>
    <row r="201" spans="2:11" ht="15.75">
      <c r="B201" s="75"/>
      <c r="C201" s="50"/>
      <c r="D201" s="11" t="s">
        <v>28</v>
      </c>
      <c r="E201" s="8">
        <v>8032.4</v>
      </c>
      <c r="F201" s="8">
        <v>4558.7</v>
      </c>
      <c r="G201" s="8">
        <f>G207+G213+G219+G255</f>
        <v>16064.7</v>
      </c>
      <c r="H201" s="8">
        <f>H207+H213+H219+H225+H231+H237+H243+H249+H255</f>
        <v>21216.9</v>
      </c>
      <c r="I201" s="8">
        <v>4947.4</v>
      </c>
      <c r="J201" s="8">
        <f>SUM(E201:I201)</f>
        <v>54820.1</v>
      </c>
      <c r="K201" s="6"/>
    </row>
    <row r="202" spans="2:11" ht="15.75">
      <c r="B202" s="75"/>
      <c r="C202" s="50"/>
      <c r="D202" s="11" t="s">
        <v>29</v>
      </c>
      <c r="E202" s="8">
        <v>3183.2</v>
      </c>
      <c r="F202" s="8">
        <f>F208+F214</f>
        <v>14604.099999999999</v>
      </c>
      <c r="G202" s="8">
        <v>27657.3</v>
      </c>
      <c r="H202" s="8">
        <f>H226+H232+H238+H256</f>
        <v>102765.59999999999</v>
      </c>
      <c r="I202" s="8">
        <f>I250</f>
        <v>70677.5</v>
      </c>
      <c r="J202" s="8">
        <f>SUM(E202:I202)</f>
        <v>218887.69999999998</v>
      </c>
      <c r="K202" s="6"/>
    </row>
    <row r="203" spans="2:11" ht="15.75">
      <c r="B203" s="75"/>
      <c r="C203" s="50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75"/>
      <c r="C204" s="50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5"/>
      <c r="C205" s="51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6" t="s">
        <v>59</v>
      </c>
      <c r="C206" s="39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3785.6</v>
      </c>
      <c r="H206" s="8">
        <f>H207+H208</f>
        <v>0</v>
      </c>
      <c r="I206" s="8"/>
      <c r="J206" s="8">
        <f t="shared" si="13"/>
        <v>6119.8</v>
      </c>
      <c r="K206" s="6"/>
    </row>
    <row r="207" spans="2:11" ht="15.75">
      <c r="B207" s="77"/>
      <c r="C207" s="39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77"/>
      <c r="C208" s="39"/>
      <c r="D208" s="11" t="s">
        <v>29</v>
      </c>
      <c r="E208" s="8"/>
      <c r="F208" s="8">
        <v>2170.8</v>
      </c>
      <c r="G208" s="8">
        <v>3520.6</v>
      </c>
      <c r="H208" s="8">
        <v>0</v>
      </c>
      <c r="I208" s="8"/>
      <c r="J208" s="8">
        <f t="shared" si="13"/>
        <v>5691.4</v>
      </c>
      <c r="K208" s="6"/>
    </row>
    <row r="209" spans="2:11" ht="15.75">
      <c r="B209" s="77"/>
      <c r="C209" s="39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77"/>
      <c r="C210" s="39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78"/>
      <c r="C211" s="39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79" t="s">
        <v>60</v>
      </c>
      <c r="C212" s="39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61"/>
      <c r="C213" s="39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61"/>
      <c r="C214" s="39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61"/>
      <c r="C215" s="39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61"/>
      <c r="C216" s="39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62"/>
      <c r="C217" s="39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66" t="s">
        <v>77</v>
      </c>
      <c r="C218" s="39" t="s">
        <v>52</v>
      </c>
      <c r="D218" s="11" t="s">
        <v>27</v>
      </c>
      <c r="E218" s="8"/>
      <c r="F218" s="8">
        <f>SUM(F219:F223)</f>
        <v>3466.2</v>
      </c>
      <c r="G218" s="8">
        <f>G219+G220+G221</f>
        <v>11340.2</v>
      </c>
      <c r="H218" s="8">
        <v>0</v>
      </c>
      <c r="I218" s="8"/>
      <c r="J218" s="8">
        <f>J219</f>
        <v>14806.400000000001</v>
      </c>
      <c r="K218" s="6"/>
    </row>
    <row r="219" spans="2:11" ht="15.75">
      <c r="B219" s="70"/>
      <c r="C219" s="39"/>
      <c r="D219" s="11" t="s">
        <v>28</v>
      </c>
      <c r="E219" s="8"/>
      <c r="F219" s="8">
        <v>3466.2</v>
      </c>
      <c r="G219" s="8">
        <v>11340.2</v>
      </c>
      <c r="H219" s="8">
        <v>0</v>
      </c>
      <c r="I219" s="8"/>
      <c r="J219" s="8">
        <f>F218:F219+G219</f>
        <v>14806.400000000001</v>
      </c>
      <c r="K219" s="6"/>
    </row>
    <row r="220" spans="2:11" ht="15.75">
      <c r="B220" s="70"/>
      <c r="C220" s="39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70"/>
      <c r="C221" s="39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0"/>
      <c r="C222" s="39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1"/>
      <c r="C223" s="39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79" t="s">
        <v>79</v>
      </c>
      <c r="C224" s="39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61"/>
      <c r="C225" s="39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61"/>
      <c r="C226" s="39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61"/>
      <c r="C227" s="39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61"/>
      <c r="C228" s="39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62"/>
      <c r="C229" s="39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79" t="s">
        <v>83</v>
      </c>
      <c r="C230" s="39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61"/>
      <c r="C231" s="39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61"/>
      <c r="C232" s="39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61"/>
      <c r="C233" s="39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61"/>
      <c r="C234" s="39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62"/>
      <c r="C235" s="39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79" t="s">
        <v>84</v>
      </c>
      <c r="C236" s="39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61"/>
      <c r="C237" s="39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61"/>
      <c r="C238" s="39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61"/>
      <c r="C239" s="39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61"/>
      <c r="C240" s="39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62"/>
      <c r="C241" s="39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79" t="s">
        <v>85</v>
      </c>
      <c r="C242" s="39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61"/>
      <c r="C243" s="39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61"/>
      <c r="C244" s="39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61"/>
      <c r="C245" s="39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61"/>
      <c r="C246" s="39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62"/>
      <c r="C247" s="39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79" t="s">
        <v>81</v>
      </c>
      <c r="C248" s="39" t="s">
        <v>52</v>
      </c>
      <c r="D248" s="11" t="s">
        <v>27</v>
      </c>
      <c r="E248" s="8"/>
      <c r="F248" s="8"/>
      <c r="G248" s="8"/>
      <c r="H248" s="8">
        <f>H249</f>
        <v>8399.6</v>
      </c>
      <c r="I248" s="8">
        <f>I249+I250+I251+I252</f>
        <v>75624.9</v>
      </c>
      <c r="J248" s="8">
        <f>J249+J250+J251+J252</f>
        <v>84024.5</v>
      </c>
      <c r="K248" s="6"/>
    </row>
    <row r="249" spans="2:11" ht="15.75">
      <c r="B249" s="61"/>
      <c r="C249" s="39"/>
      <c r="D249" s="11" t="s">
        <v>28</v>
      </c>
      <c r="E249" s="8"/>
      <c r="F249" s="8"/>
      <c r="G249" s="8"/>
      <c r="H249" s="8">
        <v>8399.6</v>
      </c>
      <c r="I249" s="8">
        <v>4947.4</v>
      </c>
      <c r="J249" s="8">
        <f>SUM(E249:I249)</f>
        <v>13347</v>
      </c>
      <c r="K249" s="6"/>
    </row>
    <row r="250" spans="2:11" ht="15.75">
      <c r="B250" s="61"/>
      <c r="C250" s="39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61"/>
      <c r="C251" s="39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61"/>
      <c r="C252" s="39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62"/>
      <c r="C253" s="39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66" t="s">
        <v>108</v>
      </c>
      <c r="C254" s="80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83"/>
      <c r="C255" s="85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83"/>
      <c r="C256" s="85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83"/>
      <c r="C257" s="85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83"/>
      <c r="C258" s="85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84"/>
      <c r="C259" s="86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75" t="s">
        <v>87</v>
      </c>
      <c r="C260" s="49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75"/>
      <c r="C261" s="50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75"/>
      <c r="C262" s="50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75"/>
      <c r="C263" s="50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75"/>
      <c r="C264" s="50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75"/>
      <c r="C265" s="51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75" t="s">
        <v>88</v>
      </c>
      <c r="C266" s="49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2670.2000000000003</v>
      </c>
      <c r="H266" s="8">
        <f>H267+H268+H269+H270+H271</f>
        <v>2811</v>
      </c>
      <c r="I266" s="8">
        <f>I267+I268+I269+I270+I271</f>
        <v>2186.3</v>
      </c>
      <c r="J266" s="13">
        <f>SUM(E266:I266)</f>
        <v>8790</v>
      </c>
      <c r="K266" s="17" t="s">
        <v>18</v>
      </c>
    </row>
    <row r="267" spans="2:11" ht="15.75">
      <c r="B267" s="75"/>
      <c r="C267" s="50"/>
      <c r="D267" s="11" t="s">
        <v>28</v>
      </c>
      <c r="E267" s="13">
        <v>247</v>
      </c>
      <c r="F267" s="13">
        <v>74.2</v>
      </c>
      <c r="G267" s="8">
        <v>197.3</v>
      </c>
      <c r="H267" s="8">
        <f>H273</f>
        <v>153</v>
      </c>
      <c r="I267" s="8">
        <v>153</v>
      </c>
      <c r="J267" s="13">
        <f>SUM(E267:I267)</f>
        <v>824.5</v>
      </c>
      <c r="K267" s="17" t="s">
        <v>18</v>
      </c>
    </row>
    <row r="268" spans="2:11" ht="15.75">
      <c r="B268" s="75"/>
      <c r="C268" s="50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75"/>
      <c r="C269" s="50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75"/>
      <c r="C270" s="50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75"/>
      <c r="C271" s="51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76" t="s">
        <v>89</v>
      </c>
      <c r="C272" s="39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2670.2000000000003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8392.3</v>
      </c>
      <c r="K272" s="6"/>
    </row>
    <row r="273" spans="2:11" ht="15.75">
      <c r="B273" s="77"/>
      <c r="C273" s="39"/>
      <c r="D273" s="11" t="s">
        <v>28</v>
      </c>
      <c r="E273" s="8"/>
      <c r="F273" s="8">
        <v>74.2</v>
      </c>
      <c r="G273" s="8">
        <v>197.3</v>
      </c>
      <c r="H273" s="8">
        <v>153</v>
      </c>
      <c r="I273" s="8">
        <v>153</v>
      </c>
      <c r="J273" s="13">
        <f t="shared" si="16"/>
        <v>577.5</v>
      </c>
      <c r="K273" s="6"/>
    </row>
    <row r="274" spans="2:11" ht="15.75">
      <c r="B274" s="77"/>
      <c r="C274" s="39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77"/>
      <c r="C275" s="39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77"/>
      <c r="C276" s="39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78"/>
      <c r="C277" s="39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63" t="s">
        <v>90</v>
      </c>
      <c r="C278" s="39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4093.5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13419.6</v>
      </c>
      <c r="K278" s="6"/>
    </row>
    <row r="279" spans="2:11" ht="15.75">
      <c r="B279" s="64"/>
      <c r="C279" s="39"/>
      <c r="D279" s="11" t="s">
        <v>28</v>
      </c>
      <c r="E279" s="8">
        <f>E285+E291</f>
        <v>615.2</v>
      </c>
      <c r="F279" s="8">
        <v>978.2</v>
      </c>
      <c r="G279" s="8">
        <f>G285</f>
        <v>1275.9</v>
      </c>
      <c r="H279" s="8">
        <v>184.6</v>
      </c>
      <c r="I279" s="8">
        <v>184.6</v>
      </c>
      <c r="J279" s="8">
        <f>I279+H279+G279+F279+E279</f>
        <v>3238.5</v>
      </c>
      <c r="K279" s="6"/>
    </row>
    <row r="280" spans="2:11" ht="15.75">
      <c r="B280" s="64"/>
      <c r="C280" s="39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64"/>
      <c r="C281" s="39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64"/>
      <c r="C282" s="39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65"/>
      <c r="C283" s="39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76" t="s">
        <v>91</v>
      </c>
      <c r="C284" s="39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4093.5</v>
      </c>
      <c r="H284" s="8">
        <f>H285+H286</f>
        <v>2637</v>
      </c>
      <c r="I284" s="8">
        <f>I285+I286</f>
        <v>2637</v>
      </c>
      <c r="J284" s="8">
        <f t="shared" si="17"/>
        <v>12011.4</v>
      </c>
      <c r="K284" s="6"/>
    </row>
    <row r="285" spans="2:11" ht="15.75">
      <c r="B285" s="77"/>
      <c r="C285" s="39"/>
      <c r="D285" s="11" t="s">
        <v>28</v>
      </c>
      <c r="E285" s="8"/>
      <c r="F285" s="8">
        <v>185.2</v>
      </c>
      <c r="G285" s="8">
        <v>1275.9</v>
      </c>
      <c r="H285" s="8">
        <v>184.6</v>
      </c>
      <c r="I285" s="8">
        <v>184.6</v>
      </c>
      <c r="J285" s="8">
        <f t="shared" si="17"/>
        <v>1830.3</v>
      </c>
      <c r="K285" s="6"/>
    </row>
    <row r="286" spans="2:11" ht="15.75">
      <c r="B286" s="77"/>
      <c r="C286" s="39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77"/>
      <c r="C287" s="39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77"/>
      <c r="C288" s="39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78"/>
      <c r="C289" s="39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54" t="s">
        <v>92</v>
      </c>
      <c r="C290" s="39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54"/>
      <c r="C291" s="39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54"/>
      <c r="C292" s="39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54"/>
      <c r="C293" s="39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54"/>
      <c r="C294" s="39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54"/>
      <c r="C295" s="39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79" t="s">
        <v>93</v>
      </c>
      <c r="C296" s="49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87"/>
      <c r="C297" s="50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87"/>
      <c r="C298" s="50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87"/>
      <c r="C299" s="50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87"/>
      <c r="C300" s="50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88"/>
      <c r="C301" s="51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55" t="s">
        <v>94</v>
      </c>
      <c r="C302" s="39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56"/>
      <c r="C303" s="39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6"/>
      <c r="C304" s="39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56"/>
      <c r="C305" s="39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6"/>
      <c r="C306" s="39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57"/>
      <c r="C307" s="39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55" t="s">
        <v>95</v>
      </c>
      <c r="C308" s="39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56"/>
      <c r="C309" s="39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56"/>
      <c r="C310" s="39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56"/>
      <c r="C311" s="39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56"/>
      <c r="C312" s="39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57"/>
      <c r="C313" s="39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63" t="s">
        <v>96</v>
      </c>
      <c r="C314" s="49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64"/>
      <c r="C315" s="50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64"/>
      <c r="C316" s="50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64"/>
      <c r="C317" s="50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64"/>
      <c r="C318" s="50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65"/>
      <c r="C319" s="51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63" t="s">
        <v>97</v>
      </c>
      <c r="C320" s="49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64"/>
      <c r="C321" s="50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64"/>
      <c r="C322" s="50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64"/>
      <c r="C323" s="50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64"/>
      <c r="C324" s="50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65"/>
      <c r="C325" s="51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63" t="s">
        <v>98</v>
      </c>
      <c r="C326" s="49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64"/>
      <c r="C327" s="50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64"/>
      <c r="C328" s="50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64"/>
      <c r="C329" s="50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64"/>
      <c r="C330" s="50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65"/>
      <c r="C331" s="51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63" t="s">
        <v>99</v>
      </c>
      <c r="C332" s="49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64"/>
      <c r="C333" s="50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64"/>
      <c r="C334" s="50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64"/>
      <c r="C335" s="50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64"/>
      <c r="C336" s="50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65"/>
      <c r="C337" s="51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63" t="s">
        <v>100</v>
      </c>
      <c r="C338" s="49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5591</v>
      </c>
      <c r="H338" s="8">
        <f>H339+H340+H341+H342</f>
        <v>0</v>
      </c>
      <c r="I338" s="8">
        <f>I339+I340+I341+I342</f>
        <v>14834.3</v>
      </c>
      <c r="J338" s="8">
        <f>I338+H338+G338+F338+E338</f>
        <v>21207.199999999997</v>
      </c>
      <c r="K338" s="6"/>
    </row>
    <row r="339" spans="2:11" ht="15.75">
      <c r="B339" s="64"/>
      <c r="C339" s="50"/>
      <c r="D339" s="11" t="s">
        <v>28</v>
      </c>
      <c r="E339" s="8">
        <v>378.8</v>
      </c>
      <c r="F339" s="8">
        <v>263.6</v>
      </c>
      <c r="G339" s="8">
        <f>G345+G351</f>
        <v>609.7</v>
      </c>
      <c r="H339" s="8">
        <v>0</v>
      </c>
      <c r="I339" s="8">
        <v>1722.9</v>
      </c>
      <c r="J339" s="8">
        <f>I339+H339+G339+F339+E339</f>
        <v>2975.0000000000005</v>
      </c>
      <c r="K339" s="6"/>
    </row>
    <row r="340" spans="2:11" ht="15.75">
      <c r="B340" s="64"/>
      <c r="C340" s="50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64"/>
      <c r="C341" s="50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64"/>
      <c r="C342" s="50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65"/>
      <c r="C343" s="51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63" t="s">
        <v>109</v>
      </c>
      <c r="C344" s="49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234.8</v>
      </c>
      <c r="H344" s="8">
        <f>H345+H346+H347+H348</f>
        <v>0</v>
      </c>
      <c r="I344" s="8">
        <f>I345+I346+I347+I348</f>
        <v>736</v>
      </c>
      <c r="J344" s="8">
        <f t="shared" si="21"/>
        <v>1234.4</v>
      </c>
      <c r="K344" s="6"/>
    </row>
    <row r="345" spans="2:11" ht="15.75">
      <c r="B345" s="64"/>
      <c r="C345" s="50"/>
      <c r="D345" s="11" t="s">
        <v>28</v>
      </c>
      <c r="E345" s="8"/>
      <c r="F345" s="8">
        <v>263.6</v>
      </c>
      <c r="G345" s="8">
        <v>234.8</v>
      </c>
      <c r="H345" s="8">
        <v>0</v>
      </c>
      <c r="I345" s="8">
        <v>736</v>
      </c>
      <c r="J345" s="8">
        <f t="shared" si="21"/>
        <v>1234.4</v>
      </c>
      <c r="K345" s="6"/>
    </row>
    <row r="346" spans="2:11" ht="15.75">
      <c r="B346" s="64"/>
      <c r="C346" s="50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64"/>
      <c r="C347" s="50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64"/>
      <c r="C348" s="50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65"/>
      <c r="C349" s="51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63" t="s">
        <v>102</v>
      </c>
      <c r="C350" s="39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64"/>
      <c r="C351" s="39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64"/>
      <c r="C352" s="39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64"/>
      <c r="C353" s="39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64"/>
      <c r="C354" s="39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65"/>
      <c r="C355" s="39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89" t="s">
        <v>103</v>
      </c>
      <c r="C356" s="49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90"/>
      <c r="C357" s="50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90"/>
      <c r="C358" s="50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90"/>
      <c r="C359" s="50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90"/>
      <c r="C360" s="50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91"/>
      <c r="C361" s="51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63" t="s">
        <v>104</v>
      </c>
      <c r="C362" s="49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64"/>
      <c r="C363" s="50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64"/>
      <c r="C364" s="50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64"/>
      <c r="C365" s="50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64"/>
      <c r="C366" s="50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65"/>
      <c r="C367" s="51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63" t="s">
        <v>105</v>
      </c>
      <c r="C368" s="49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SUM(G369:G372)</f>
        <v>224.6</v>
      </c>
      <c r="H368" s="8">
        <f>H369</f>
        <v>379.2</v>
      </c>
      <c r="I368" s="8">
        <f>I369</f>
        <v>429.2</v>
      </c>
      <c r="J368" s="8">
        <f>I368+H368+G368+F368+E368</f>
        <v>1736.5</v>
      </c>
      <c r="K368" s="6"/>
    </row>
    <row r="369" spans="2:11" ht="15.75">
      <c r="B369" s="64"/>
      <c r="C369" s="50"/>
      <c r="D369" s="11" t="s">
        <v>28</v>
      </c>
      <c r="E369" s="8">
        <v>459.8</v>
      </c>
      <c r="F369" s="8">
        <v>243.7</v>
      </c>
      <c r="G369" s="8">
        <v>224.6</v>
      </c>
      <c r="H369" s="8">
        <v>379.2</v>
      </c>
      <c r="I369" s="8">
        <v>429.2</v>
      </c>
      <c r="J369" s="8">
        <f>I369+H369+G369+F369+E369</f>
        <v>1736.5</v>
      </c>
      <c r="K369" s="6"/>
    </row>
    <row r="370" spans="2:11" ht="15.75">
      <c r="B370" s="64"/>
      <c r="C370" s="50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64"/>
      <c r="C371" s="50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64"/>
      <c r="C372" s="50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65"/>
      <c r="C373" s="51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89" t="s">
        <v>106</v>
      </c>
      <c r="C374" s="49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90"/>
      <c r="C375" s="50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90"/>
      <c r="C376" s="50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90"/>
      <c r="C377" s="50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90"/>
      <c r="C378" s="50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91"/>
      <c r="C379" s="51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89" t="s">
        <v>107</v>
      </c>
      <c r="C380" s="49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5.7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205.7</v>
      </c>
      <c r="K380" s="6"/>
    </row>
    <row r="381" spans="2:11" ht="15.75">
      <c r="B381" s="90"/>
      <c r="C381" s="50"/>
      <c r="D381" s="11" t="s">
        <v>28</v>
      </c>
      <c r="E381" s="8">
        <v>0</v>
      </c>
      <c r="F381" s="8">
        <v>0</v>
      </c>
      <c r="G381" s="8">
        <v>5.7</v>
      </c>
      <c r="H381" s="8">
        <v>100</v>
      </c>
      <c r="I381" s="8">
        <v>100</v>
      </c>
      <c r="J381" s="8">
        <f>I381+H381+G381+F381+E381</f>
        <v>205.7</v>
      </c>
      <c r="K381" s="6"/>
    </row>
    <row r="382" spans="2:11" ht="15.75">
      <c r="B382" s="90"/>
      <c r="C382" s="50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90"/>
      <c r="C383" s="50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90"/>
      <c r="C384" s="50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91"/>
      <c r="C385" s="51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95" t="s">
        <v>62</v>
      </c>
      <c r="C386" s="45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92"/>
      <c r="M386" s="93"/>
    </row>
    <row r="387" spans="2:13" ht="15.75">
      <c r="B387" s="95"/>
      <c r="C387" s="45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92"/>
      <c r="M387" s="93"/>
    </row>
    <row r="388" spans="2:13" ht="15.75">
      <c r="B388" s="95"/>
      <c r="C388" s="45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92"/>
      <c r="M388" s="93"/>
    </row>
    <row r="389" spans="2:13" ht="15.75">
      <c r="B389" s="95"/>
      <c r="C389" s="45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92"/>
      <c r="M389" s="93"/>
    </row>
    <row r="390" spans="2:13" ht="15.75">
      <c r="B390" s="95"/>
      <c r="C390" s="45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92"/>
      <c r="M390" s="93"/>
    </row>
    <row r="391" spans="2:13" ht="15.75">
      <c r="B391" s="95"/>
      <c r="C391" s="45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92"/>
      <c r="M391" s="93"/>
    </row>
    <row r="392" spans="2:13" ht="15.75">
      <c r="B392" s="95"/>
      <c r="C392" s="49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92"/>
      <c r="M392" s="93"/>
    </row>
    <row r="393" spans="2:13" ht="15.75">
      <c r="B393" s="95"/>
      <c r="C393" s="50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92"/>
      <c r="M393" s="93"/>
    </row>
    <row r="394" spans="2:13" ht="15.75">
      <c r="B394" s="95"/>
      <c r="C394" s="50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92"/>
      <c r="M394" s="93"/>
    </row>
    <row r="395" spans="2:13" ht="15.75">
      <c r="B395" s="95"/>
      <c r="C395" s="50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92"/>
      <c r="M395" s="93"/>
    </row>
    <row r="396" spans="2:13" ht="15.75">
      <c r="B396" s="95"/>
      <c r="C396" s="50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92"/>
      <c r="M396" s="93"/>
    </row>
    <row r="397" spans="2:13" ht="15.75">
      <c r="B397" s="95"/>
      <c r="C397" s="51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92"/>
      <c r="M397" s="93"/>
    </row>
    <row r="398" spans="2:13" ht="15.75">
      <c r="B398" s="94" t="s">
        <v>2</v>
      </c>
      <c r="C398" s="49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92"/>
      <c r="M398" s="93"/>
    </row>
    <row r="399" spans="2:13" ht="15.75">
      <c r="B399" s="94"/>
      <c r="C399" s="50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92"/>
      <c r="M399" s="93"/>
    </row>
    <row r="400" spans="2:13" ht="15.75">
      <c r="B400" s="94"/>
      <c r="C400" s="50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92"/>
      <c r="M400" s="93"/>
    </row>
    <row r="401" spans="2:11" ht="15.75">
      <c r="B401" s="94"/>
      <c r="C401" s="50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94"/>
      <c r="C402" s="50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94"/>
      <c r="C403" s="51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54" t="s">
        <v>63</v>
      </c>
      <c r="C404" s="39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54"/>
      <c r="C405" s="39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54"/>
      <c r="C406" s="39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54"/>
      <c r="C407" s="39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54"/>
      <c r="C408" s="39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54"/>
      <c r="C409" s="39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58" t="s">
        <v>65</v>
      </c>
      <c r="C410" s="80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59"/>
      <c r="C411" s="85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59"/>
      <c r="C412" s="85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9"/>
      <c r="C413" s="85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59"/>
      <c r="C414" s="85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60"/>
      <c r="C415" s="85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54" t="s">
        <v>66</v>
      </c>
      <c r="C416" s="39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54"/>
      <c r="C417" s="39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54"/>
      <c r="C418" s="39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54"/>
      <c r="C419" s="39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54"/>
      <c r="C420" s="39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54"/>
      <c r="C421" s="39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96" t="s">
        <v>67</v>
      </c>
      <c r="C422" s="45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96"/>
      <c r="C423" s="45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96"/>
      <c r="C424" s="45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96"/>
      <c r="C425" s="45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96"/>
      <c r="C426" s="45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96"/>
      <c r="C427" s="45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96"/>
      <c r="C428" s="49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96"/>
      <c r="C429" s="50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96"/>
      <c r="C430" s="50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96"/>
      <c r="C431" s="50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96"/>
      <c r="C432" s="50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96"/>
      <c r="C433" s="51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89" t="s">
        <v>68</v>
      </c>
      <c r="C434" s="49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90"/>
      <c r="C435" s="50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90"/>
      <c r="C436" s="50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90"/>
      <c r="C437" s="50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90"/>
      <c r="C438" s="50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91"/>
      <c r="C439" s="51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L386:L390"/>
    <mergeCell ref="M386:M390"/>
    <mergeCell ref="L391:L395"/>
    <mergeCell ref="M391:M395"/>
    <mergeCell ref="C392:C397"/>
    <mergeCell ref="L396:L400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B284:B289"/>
    <mergeCell ref="C284:C289"/>
    <mergeCell ref="B290:B295"/>
    <mergeCell ref="C290:C295"/>
    <mergeCell ref="B296:B301"/>
    <mergeCell ref="C296:C301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18:B223"/>
    <mergeCell ref="C218:C223"/>
    <mergeCell ref="B224:B229"/>
    <mergeCell ref="C224:C229"/>
    <mergeCell ref="B230:B235"/>
    <mergeCell ref="C230:C23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C176:C181"/>
    <mergeCell ref="B158:B163"/>
    <mergeCell ref="B194:B199"/>
    <mergeCell ref="C194:C199"/>
    <mergeCell ref="B200:B205"/>
    <mergeCell ref="C200:C205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2022-11-30T03:04:17Z</cp:lastPrinted>
  <dcterms:created xsi:type="dcterms:W3CDTF">2017-06-29T06:45:27Z</dcterms:created>
  <dcterms:modified xsi:type="dcterms:W3CDTF">2022-11-30T03:06:26Z</dcterms:modified>
  <cp:category/>
  <cp:version/>
  <cp:contentType/>
  <cp:contentStatus/>
</cp:coreProperties>
</file>